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NGGIT\SKP\FORMAT SKP KOSONG TAHUN 2021\FIX\"/>
    </mc:Choice>
  </mc:AlternateContent>
  <bookViews>
    <workbookView xWindow="0" yWindow="0" windowWidth="20490" windowHeight="7365" tabRatio="601" firstSheet="3" activeTab="6"/>
  </bookViews>
  <sheets>
    <sheet name="Data SKP" sheetId="77" r:id="rId1"/>
    <sheet name="SKP" sheetId="76" r:id="rId2"/>
    <sheet name="PENILAIAN SKP" sheetId="79" r:id="rId3"/>
    <sheet name="PERILAKU KERJA" sheetId="72" r:id="rId4"/>
    <sheet name="PENILAIAN JAN-JUNI" sheetId="73" r:id="rId5"/>
    <sheet name="PENILAIAN JUL-DESEMBER" sheetId="74" r:id="rId6"/>
    <sheet name="INTEGRASI PENILAIAN" sheetId="75" r:id="rId7"/>
    <sheet name="AK Cakra" sheetId="47" state="hidden" r:id="rId8"/>
  </sheets>
  <externalReferences>
    <externalReference r:id="rId9"/>
  </externalReferences>
  <definedNames>
    <definedName name="asdep">#REF!</definedName>
    <definedName name="kegiatan">#REF!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5" i="75" l="1"/>
  <c r="E6" i="75"/>
  <c r="E7" i="75"/>
  <c r="E8" i="75"/>
  <c r="E4" i="75"/>
  <c r="C5" i="75"/>
  <c r="C6" i="75"/>
  <c r="C7" i="75"/>
  <c r="C8" i="75"/>
  <c r="C4" i="75"/>
  <c r="C5" i="73"/>
  <c r="C6" i="73"/>
  <c r="C7" i="73"/>
  <c r="C8" i="73"/>
  <c r="C4" i="73"/>
  <c r="E5" i="73"/>
  <c r="E6" i="73"/>
  <c r="E7" i="73"/>
  <c r="E8" i="73"/>
  <c r="E4" i="73"/>
  <c r="C5" i="74"/>
  <c r="C6" i="74"/>
  <c r="C7" i="74"/>
  <c r="C8" i="74"/>
  <c r="C4" i="74"/>
  <c r="E5" i="74"/>
  <c r="E6" i="74"/>
  <c r="E7" i="74"/>
  <c r="E8" i="74"/>
  <c r="E4" i="74"/>
  <c r="D3" i="72"/>
  <c r="C3" i="72"/>
  <c r="E6" i="72"/>
  <c r="E7" i="72"/>
  <c r="E8" i="72"/>
  <c r="E9" i="72"/>
  <c r="E5" i="72"/>
  <c r="C6" i="72"/>
  <c r="C7" i="72"/>
  <c r="C8" i="72"/>
  <c r="C9" i="72"/>
  <c r="C5" i="72"/>
  <c r="M7" i="79"/>
  <c r="M8" i="79"/>
  <c r="M9" i="79"/>
  <c r="M10" i="79"/>
  <c r="M6" i="79"/>
  <c r="D7" i="79"/>
  <c r="D8" i="79"/>
  <c r="D9" i="79"/>
  <c r="D10" i="79"/>
  <c r="D6" i="79"/>
  <c r="B32" i="79"/>
  <c r="B35" i="79"/>
  <c r="B29" i="79"/>
  <c r="D32" i="79"/>
  <c r="F32" i="79" s="1"/>
  <c r="F33" i="79" s="1"/>
  <c r="F34" i="79" s="1"/>
  <c r="H34" i="79" s="1"/>
  <c r="D35" i="79"/>
  <c r="F35" i="79" s="1"/>
  <c r="H35" i="79" s="1"/>
  <c r="D29" i="79"/>
  <c r="F29" i="79" s="1"/>
  <c r="H29" i="79" s="1"/>
  <c r="I30" i="79"/>
  <c r="I31" i="79"/>
  <c r="I32" i="79"/>
  <c r="I33" i="79"/>
  <c r="I34" i="79"/>
  <c r="I35" i="79"/>
  <c r="I36" i="79"/>
  <c r="I37" i="79"/>
  <c r="I29" i="79"/>
  <c r="M30" i="79"/>
  <c r="M31" i="79"/>
  <c r="M32" i="79"/>
  <c r="M33" i="79"/>
  <c r="M34" i="79"/>
  <c r="M35" i="79"/>
  <c r="M36" i="79"/>
  <c r="M37" i="79"/>
  <c r="M29" i="79"/>
  <c r="M26" i="79"/>
  <c r="L26" i="79"/>
  <c r="I26" i="79"/>
  <c r="M25" i="79"/>
  <c r="L25" i="79"/>
  <c r="I25" i="79"/>
  <c r="M24" i="79"/>
  <c r="L24" i="79"/>
  <c r="I24" i="79"/>
  <c r="D24" i="79"/>
  <c r="F24" i="79" s="1"/>
  <c r="B24" i="79"/>
  <c r="E24" i="79" s="1"/>
  <c r="M16" i="79"/>
  <c r="M17" i="79"/>
  <c r="M18" i="79"/>
  <c r="M19" i="79"/>
  <c r="M20" i="79"/>
  <c r="M21" i="79"/>
  <c r="M22" i="79"/>
  <c r="M23" i="79"/>
  <c r="M15" i="79"/>
  <c r="L16" i="79"/>
  <c r="L17" i="79"/>
  <c r="L18" i="79"/>
  <c r="L19" i="79"/>
  <c r="L20" i="79"/>
  <c r="L21" i="79"/>
  <c r="L22" i="79"/>
  <c r="L23" i="79"/>
  <c r="L15" i="79"/>
  <c r="I16" i="79"/>
  <c r="I17" i="79"/>
  <c r="I18" i="79"/>
  <c r="I19" i="79"/>
  <c r="I20" i="79"/>
  <c r="I21" i="79"/>
  <c r="I22" i="79"/>
  <c r="I23" i="79"/>
  <c r="I15" i="79"/>
  <c r="D18" i="79"/>
  <c r="F18" i="79" s="1"/>
  <c r="F19" i="79" s="1"/>
  <c r="D21" i="79"/>
  <c r="F21" i="79" s="1"/>
  <c r="D15" i="79"/>
  <c r="B18" i="79"/>
  <c r="B21" i="79"/>
  <c r="E21" i="79" s="1"/>
  <c r="B15" i="79"/>
  <c r="E15" i="79" s="1"/>
  <c r="F15" i="79"/>
  <c r="F16" i="79" s="1"/>
  <c r="F17" i="79" s="1"/>
  <c r="H17" i="79" s="1"/>
  <c r="AI27" i="79"/>
  <c r="AK27" i="79" s="1"/>
  <c r="AI26" i="79"/>
  <c r="AK26" i="79" s="1"/>
  <c r="AI25" i="79"/>
  <c r="AK25" i="79" s="1"/>
  <c r="AI24" i="79"/>
  <c r="AK24" i="79" s="1"/>
  <c r="AI23" i="79"/>
  <c r="AK23" i="79" s="1"/>
  <c r="AI22" i="79"/>
  <c r="AK22" i="79" s="1"/>
  <c r="AI21" i="79"/>
  <c r="AK21" i="79" s="1"/>
  <c r="AI20" i="79"/>
  <c r="AK20" i="79" s="1"/>
  <c r="AK19" i="79"/>
  <c r="AI18" i="79"/>
  <c r="AK18" i="79" s="1"/>
  <c r="E18" i="79"/>
  <c r="AI17" i="79"/>
  <c r="AK17" i="79" s="1"/>
  <c r="AI16" i="79"/>
  <c r="AK16" i="79" s="1"/>
  <c r="AJ15" i="79"/>
  <c r="AI15" i="79"/>
  <c r="P17" i="79" l="1"/>
  <c r="P26" i="79"/>
  <c r="R26" i="79" s="1"/>
  <c r="S26" i="79" s="1"/>
  <c r="T26" i="79" s="1"/>
  <c r="Q26" i="79"/>
  <c r="Q25" i="79"/>
  <c r="P24" i="79"/>
  <c r="H24" i="79"/>
  <c r="F25" i="79"/>
  <c r="Q24" i="79"/>
  <c r="P25" i="79"/>
  <c r="Q15" i="79"/>
  <c r="P16" i="79"/>
  <c r="AK15" i="79"/>
  <c r="P15" i="79"/>
  <c r="Q17" i="79"/>
  <c r="R17" i="79" s="1"/>
  <c r="S17" i="79" s="1"/>
  <c r="T17" i="79" s="1"/>
  <c r="Q16" i="79"/>
  <c r="R16" i="79" s="1"/>
  <c r="S16" i="79" s="1"/>
  <c r="T16" i="79" s="1"/>
  <c r="L34" i="79"/>
  <c r="H19" i="79"/>
  <c r="F20" i="79"/>
  <c r="H20" i="79" s="1"/>
  <c r="H16" i="79"/>
  <c r="H15" i="79"/>
  <c r="L29" i="79"/>
  <c r="F30" i="79"/>
  <c r="H18" i="79"/>
  <c r="F22" i="79"/>
  <c r="H21" i="79"/>
  <c r="L35" i="79"/>
  <c r="F36" i="79"/>
  <c r="H33" i="79"/>
  <c r="H32" i="79"/>
  <c r="R25" i="79" l="1"/>
  <c r="S25" i="79" s="1"/>
  <c r="T25" i="79" s="1"/>
  <c r="R24" i="79"/>
  <c r="S24" i="79" s="1"/>
  <c r="T24" i="79" s="1"/>
  <c r="U24" i="79" s="1"/>
  <c r="X24" i="79" s="1"/>
  <c r="Y24" i="79" s="1"/>
  <c r="AA25" i="79" s="1"/>
  <c r="F26" i="79"/>
  <c r="H26" i="79" s="1"/>
  <c r="H25" i="79"/>
  <c r="R15" i="79"/>
  <c r="S15" i="79" s="1"/>
  <c r="T15" i="79" s="1"/>
  <c r="V15" i="79" s="1"/>
  <c r="Q34" i="79"/>
  <c r="P34" i="79"/>
  <c r="P35" i="79"/>
  <c r="Q35" i="79"/>
  <c r="F23" i="79"/>
  <c r="H23" i="79" s="1"/>
  <c r="H22" i="79"/>
  <c r="P29" i="79"/>
  <c r="Q29" i="79"/>
  <c r="L33" i="79"/>
  <c r="L32" i="79"/>
  <c r="H36" i="79"/>
  <c r="F37" i="79"/>
  <c r="H37" i="79" s="1"/>
  <c r="H30" i="79"/>
  <c r="F31" i="79"/>
  <c r="H31" i="79" s="1"/>
  <c r="R34" i="79" l="1"/>
  <c r="S34" i="79" s="1"/>
  <c r="T34" i="79" s="1"/>
  <c r="V24" i="79"/>
  <c r="W24" i="79"/>
  <c r="U15" i="79"/>
  <c r="X15" i="79" s="1"/>
  <c r="Y15" i="79" s="1"/>
  <c r="AA16" i="79" s="1"/>
  <c r="W15" i="79"/>
  <c r="R29" i="79"/>
  <c r="S29" i="79" s="1"/>
  <c r="T29" i="79" s="1"/>
  <c r="L31" i="79"/>
  <c r="Q21" i="79"/>
  <c r="P21" i="79"/>
  <c r="L37" i="79"/>
  <c r="Q33" i="79"/>
  <c r="P33" i="79"/>
  <c r="P20" i="79"/>
  <c r="Q20" i="79"/>
  <c r="P19" i="79"/>
  <c r="Q19" i="79"/>
  <c r="Q18" i="79"/>
  <c r="P18" i="79"/>
  <c r="L30" i="79"/>
  <c r="L36" i="79"/>
  <c r="R35" i="79"/>
  <c r="S35" i="79" s="1"/>
  <c r="T35" i="79" s="1"/>
  <c r="Q32" i="79"/>
  <c r="P32" i="79"/>
  <c r="R33" i="79" l="1"/>
  <c r="S33" i="79" s="1"/>
  <c r="T33" i="79" s="1"/>
  <c r="R20" i="79"/>
  <c r="S20" i="79" s="1"/>
  <c r="T20" i="79" s="1"/>
  <c r="R21" i="79"/>
  <c r="S21" i="79" s="1"/>
  <c r="T21" i="79" s="1"/>
  <c r="Q31" i="79"/>
  <c r="P31" i="79"/>
  <c r="P23" i="79"/>
  <c r="Q23" i="79"/>
  <c r="Q30" i="79"/>
  <c r="P30" i="79"/>
  <c r="R32" i="79"/>
  <c r="S32" i="79" s="1"/>
  <c r="T32" i="79" s="1"/>
  <c r="P22" i="79"/>
  <c r="Q22" i="79"/>
  <c r="Q36" i="79"/>
  <c r="P36" i="79"/>
  <c r="R18" i="79"/>
  <c r="S18" i="79" s="1"/>
  <c r="T18" i="79" s="1"/>
  <c r="Q37" i="79"/>
  <c r="P37" i="79"/>
  <c r="R19" i="79"/>
  <c r="S19" i="79" s="1"/>
  <c r="T19" i="79" s="1"/>
  <c r="R36" i="79" l="1"/>
  <c r="S36" i="79" s="1"/>
  <c r="T36" i="79" s="1"/>
  <c r="R31" i="79"/>
  <c r="S31" i="79" s="1"/>
  <c r="T31" i="79" s="1"/>
  <c r="R37" i="79"/>
  <c r="S37" i="79" s="1"/>
  <c r="T37" i="79" s="1"/>
  <c r="R22" i="79"/>
  <c r="S22" i="79" s="1"/>
  <c r="T22" i="79" s="1"/>
  <c r="U18" i="79"/>
  <c r="X18" i="79" s="1"/>
  <c r="Y18" i="79" s="1"/>
  <c r="AA19" i="79" s="1"/>
  <c r="V18" i="79"/>
  <c r="W18" i="79"/>
  <c r="V32" i="79"/>
  <c r="U32" i="79"/>
  <c r="X32" i="79" s="1"/>
  <c r="W32" i="79"/>
  <c r="R30" i="79"/>
  <c r="S30" i="79" s="1"/>
  <c r="T30" i="79" s="1"/>
  <c r="R23" i="79"/>
  <c r="S23" i="79" s="1"/>
  <c r="T23" i="79" s="1"/>
  <c r="W21" i="79" s="1"/>
  <c r="V35" i="79" l="1"/>
  <c r="U35" i="79"/>
  <c r="X35" i="79" s="1"/>
  <c r="Y35" i="79" s="1"/>
  <c r="AA36" i="79" s="1"/>
  <c r="W35" i="79"/>
  <c r="V21" i="79"/>
  <c r="Y32" i="79"/>
  <c r="AA33" i="79" s="1"/>
  <c r="V29" i="79"/>
  <c r="U29" i="79"/>
  <c r="X29" i="79" s="1"/>
  <c r="W29" i="79"/>
  <c r="U21" i="79"/>
  <c r="X21" i="79" s="1"/>
  <c r="Y21" i="79" s="1"/>
  <c r="AA22" i="79" s="1"/>
  <c r="AA27" i="79" l="1"/>
  <c r="Y29" i="79"/>
  <c r="AA30" i="79" s="1"/>
  <c r="AA38" i="79" s="1"/>
  <c r="AA39" i="79" l="1"/>
  <c r="AF39" i="79" s="1"/>
  <c r="D11" i="74" s="1"/>
  <c r="G5" i="76" l="1"/>
  <c r="G8" i="76"/>
  <c r="G9" i="76"/>
  <c r="G10" i="76"/>
  <c r="G11" i="76"/>
  <c r="G7" i="76"/>
  <c r="D11" i="76"/>
  <c r="D10" i="76"/>
  <c r="D9" i="76"/>
  <c r="D8" i="76"/>
  <c r="D7" i="76"/>
  <c r="D14" i="74" l="1"/>
  <c r="D15" i="74"/>
  <c r="D16" i="74"/>
  <c r="D17" i="74"/>
  <c r="E17" i="74" s="1"/>
  <c r="D13" i="74"/>
  <c r="E16" i="74" l="1"/>
  <c r="E15" i="74"/>
  <c r="E14" i="74"/>
  <c r="E13" i="74"/>
  <c r="D12" i="74"/>
  <c r="E12" i="74" s="1"/>
  <c r="G3" i="74"/>
  <c r="E17" i="73"/>
  <c r="E16" i="73"/>
  <c r="E15" i="73"/>
  <c r="E14" i="73"/>
  <c r="E13" i="73"/>
  <c r="D12" i="73"/>
  <c r="D19" i="73" s="1"/>
  <c r="I3" i="73" s="1"/>
  <c r="I3" i="75" s="1"/>
  <c r="D12" i="75" s="1"/>
  <c r="E11" i="73"/>
  <c r="D17" i="72"/>
  <c r="E12" i="73" l="1"/>
  <c r="D19" i="74"/>
  <c r="D21" i="74" s="1"/>
  <c r="D13" i="75" s="1"/>
  <c r="D14" i="75" s="1"/>
  <c r="G14" i="75" s="1"/>
  <c r="D15" i="75" s="1"/>
  <c r="E11" i="74"/>
  <c r="D14" i="47" l="1"/>
  <c r="D15" i="47"/>
  <c r="D16" i="47"/>
  <c r="D17" i="47"/>
  <c r="D18" i="47"/>
  <c r="D19" i="47"/>
  <c r="D20" i="47"/>
  <c r="D21" i="47"/>
  <c r="D13" i="47"/>
  <c r="F9" i="47" l="1"/>
  <c r="F8" i="47"/>
  <c r="F6" i="47"/>
  <c r="C9" i="47"/>
  <c r="C8" i="47"/>
  <c r="C7" i="47"/>
  <c r="C6" i="47"/>
  <c r="F30" i="47" s="1"/>
  <c r="C5" i="47"/>
  <c r="F29" i="47" s="1"/>
  <c r="F7" i="47" l="1"/>
  <c r="F5" i="47" l="1"/>
</calcChain>
</file>

<file path=xl/comments1.xml><?xml version="1.0" encoding="utf-8"?>
<comments xmlns="http://schemas.openxmlformats.org/spreadsheetml/2006/main">
  <authors>
    <author>USER</author>
  </authors>
  <commentList>
    <comment ref="B12" authorId="0" shapeId="0">
      <text>
        <r>
          <rPr>
            <b/>
            <sz val="9"/>
            <color indexed="81"/>
            <rFont val="Tahoma"/>
            <family val="2"/>
          </rPr>
          <t>USER:</t>
        </r>
        <r>
          <rPr>
            <sz val="9"/>
            <color indexed="81"/>
            <rFont val="Tahoma"/>
            <family val="2"/>
          </rPr>
          <t xml:space="preserve">
Penomoran Harus sama dengan form terkait setelahnya</t>
        </r>
      </text>
    </comment>
    <comment ref="C12" authorId="0" shapeId="0">
      <text>
        <r>
          <rPr>
            <b/>
            <sz val="9"/>
            <color indexed="81"/>
            <rFont val="Tahoma"/>
            <family val="2"/>
          </rPr>
          <t>USER:</t>
        </r>
        <r>
          <rPr>
            <sz val="9"/>
            <color indexed="81"/>
            <rFont val="Tahoma"/>
            <family val="2"/>
          </rPr>
          <t xml:space="preserve">
Kosongkan Apabila SS sama dengan Poin Sebelumnya</t>
        </r>
      </text>
    </comment>
    <comment ref="H13" authorId="0" shapeId="0">
      <text>
        <r>
          <rPr>
            <b/>
            <sz val="9"/>
            <color indexed="81"/>
            <rFont val="Tahoma"/>
            <family val="2"/>
          </rPr>
          <t>USER:</t>
        </r>
        <r>
          <rPr>
            <sz val="9"/>
            <color indexed="81"/>
            <rFont val="Tahoma"/>
            <family val="2"/>
          </rPr>
          <t xml:space="preserve">
</t>
        </r>
        <r>
          <rPr>
            <sz val="12"/>
            <color indexed="81"/>
            <rFont val="Tahoma"/>
            <family val="2"/>
          </rPr>
          <t>1. berikan tanda "-" apabila Target berupa Single Rate atau bukan Rentang (Range)
2. Jika target berupa rentang (range), isi dengan batas bawah. Mis : target 2-5 maka kolom diisi 2</t>
        </r>
      </text>
    </comment>
    <comment ref="B16"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C16" authorId="0" shapeId="0">
      <text>
        <r>
          <rPr>
            <b/>
            <sz val="9"/>
            <color indexed="81"/>
            <rFont val="Tahoma"/>
            <family val="2"/>
          </rPr>
          <t xml:space="preserve">USER:
</t>
        </r>
        <r>
          <rPr>
            <sz val="10"/>
            <color indexed="81"/>
            <rFont val="Tahoma"/>
            <family val="2"/>
          </rPr>
          <t>Apabila Rencana Kinerja Atasan diintervensi oleh beberapa Rencana Kerja, maka Rencana Kinerja Atasan hanya DIISI PADA BARIS RENCANA KINERJA PERTAMA YANG MENGINTERVENSI, SETELAHNYA DAPAT DIKOSONGKAN
JANGAN MENGGABUNGKAN (MERGE ATAU MENGUBAH LAYOUT APAPUN)</t>
        </r>
      </text>
    </comment>
    <comment ref="H1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8"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8"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19"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19"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9"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0"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0"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1"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1"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2"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2"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2"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3"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3"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4"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4"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5"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5"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5"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List>
</comments>
</file>

<file path=xl/comments2.xml><?xml version="1.0" encoding="utf-8"?>
<comments xmlns="http://schemas.openxmlformats.org/spreadsheetml/2006/main">
  <authors>
    <author>USER</author>
  </authors>
  <commentList>
    <comment ref="L12" authorId="0" shapeId="0">
      <text>
        <r>
          <rPr>
            <b/>
            <sz val="9"/>
            <color indexed="81"/>
            <rFont val="Tahoma"/>
            <family val="2"/>
          </rPr>
          <t>USER:</t>
        </r>
        <r>
          <rPr>
            <sz val="9"/>
            <color indexed="81"/>
            <rFont val="Tahoma"/>
            <family val="2"/>
          </rPr>
          <t xml:space="preserve">
</t>
        </r>
        <r>
          <rPr>
            <sz val="14"/>
            <color indexed="81"/>
            <rFont val="Tahoma"/>
            <family val="2"/>
          </rPr>
          <t>Isi dengan "-" atau kosongkan bila target bukan berbentuk rentang</t>
        </r>
      </text>
    </comment>
    <comment ref="M12"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I13" authorId="0" shapeId="0">
      <text>
        <r>
          <rPr>
            <b/>
            <sz val="9"/>
            <color indexed="81"/>
            <rFont val="Tahoma"/>
            <family val="2"/>
          </rPr>
          <t>USER:</t>
        </r>
        <r>
          <rPr>
            <sz val="9"/>
            <color indexed="81"/>
            <rFont val="Tahoma"/>
            <family val="2"/>
          </rPr>
          <t xml:space="preserve">
</t>
        </r>
        <r>
          <rPr>
            <sz val="18"/>
            <color indexed="81"/>
            <rFont val="Tahoma"/>
            <family val="2"/>
          </rPr>
          <t>Beri Tanda "-" bila ASPEK kosong/tidak ada</t>
        </r>
      </text>
    </comment>
    <comment ref="A15"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L15"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15"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16" authorId="0" shapeId="0">
      <text>
        <r>
          <rPr>
            <b/>
            <sz val="9"/>
            <color indexed="81"/>
            <rFont val="Tahoma"/>
            <family val="2"/>
          </rPr>
          <t>USER:</t>
        </r>
        <r>
          <rPr>
            <sz val="9"/>
            <color indexed="81"/>
            <rFont val="Tahoma"/>
            <family val="2"/>
          </rPr>
          <t xml:space="preserve">
</t>
        </r>
        <r>
          <rPr>
            <sz val="11"/>
            <color indexed="81"/>
            <rFont val="Tahoma"/>
            <family val="2"/>
          </rPr>
          <t xml:space="preserve">1. apabila target berupa rentang, maka diis dengan batas bawah target. Mis: Target 2-5 bulan, maka diisi dengan 2.
2.  apabila target bukan berupa rentang (range) atau menggunakan single rate, maka diisi dengan tanda "-" atau kosongkan.
</t>
        </r>
      </text>
    </comment>
    <comment ref="M16" authorId="0" shapeId="0">
      <text>
        <r>
          <rPr>
            <b/>
            <sz val="9"/>
            <color indexed="81"/>
            <rFont val="Tahoma"/>
            <family val="2"/>
          </rPr>
          <t>USER:</t>
        </r>
        <r>
          <rPr>
            <sz val="9"/>
            <color indexed="81"/>
            <rFont val="Tahoma"/>
            <family val="2"/>
          </rPr>
          <t xml:space="preserve">
</t>
        </r>
        <r>
          <rPr>
            <sz val="11"/>
            <color indexed="81"/>
            <rFont val="Tahoma"/>
            <family val="2"/>
          </rPr>
          <t xml:space="preserve">1. apabila target berupa rentang, maka diis dengan batas bawah target. Mis: Target 2-5 bulan, maka diisi dengan 2.
2.  apabila target bukan berupa rentang (range) atau menggunakan single rate, maka diisi dengan tanda "-" atau kosongkan.
</t>
        </r>
      </text>
    </comment>
    <comment ref="L17"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17"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A18"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L18"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18"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19"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19"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20"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0"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A21"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L21"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1"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22"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2"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23"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3"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A24"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L24"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4"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25"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5"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 ref="L26" authorId="0" shapeId="0">
      <text>
        <r>
          <rPr>
            <b/>
            <sz val="9"/>
            <color indexed="81"/>
            <rFont val="Tahoma"/>
            <family val="2"/>
          </rPr>
          <t>USER:</t>
        </r>
        <r>
          <rPr>
            <sz val="9"/>
            <color indexed="81"/>
            <rFont val="Tahoma"/>
            <family val="2"/>
          </rPr>
          <t xml:space="preserve">
</t>
        </r>
        <r>
          <rPr>
            <sz val="11"/>
            <color indexed="81"/>
            <rFont val="Tahoma"/>
            <family val="2"/>
          </rPr>
          <t>1. apabila target berupa rentang, maka diis dengan batas bawah target. Mis: Target 2-5 bulan, maka diisi dengan 2.
2.  apabila target bukan berupa rentang (range) atau menggunakan single rate, maka diisi dengan tanda "-" atau kosongkan.</t>
        </r>
      </text>
    </comment>
    <comment ref="M26" authorId="0" shapeId="0">
      <text>
        <r>
          <rPr>
            <b/>
            <sz val="9"/>
            <color indexed="81"/>
            <rFont val="Tahoma"/>
            <family val="2"/>
          </rPr>
          <t>USER:</t>
        </r>
        <r>
          <rPr>
            <sz val="9"/>
            <color indexed="81"/>
            <rFont val="Tahoma"/>
            <family val="2"/>
          </rPr>
          <t xml:space="preserve">
</t>
        </r>
        <r>
          <rPr>
            <sz val="11"/>
            <color indexed="81"/>
            <rFont val="Tahoma"/>
            <family val="2"/>
          </rPr>
          <t>1. Apabila Target berupa single rate atau bukan berupa rentang (range), maka diisikan dengan target yang telah ditentukan.
2. Apabila terget berupa rentang (range) diisikan dengan batas atas target. Mis: Target 2-5, maka diiskan dengan angka 5.</t>
        </r>
      </text>
    </comment>
  </commentList>
</comments>
</file>

<file path=xl/sharedStrings.xml><?xml version="1.0" encoding="utf-8"?>
<sst xmlns="http://schemas.openxmlformats.org/spreadsheetml/2006/main" count="543" uniqueCount="217">
  <si>
    <t>NO</t>
  </si>
  <si>
    <t>TARGET</t>
  </si>
  <si>
    <t>PEGAWAI YANG DINILAI</t>
  </si>
  <si>
    <t>Nama</t>
  </si>
  <si>
    <t>NIP</t>
  </si>
  <si>
    <t>Pangkat/Gol Ruang</t>
  </si>
  <si>
    <t>Jabatan</t>
  </si>
  <si>
    <t>Unit Kerja</t>
  </si>
  <si>
    <t>RENCANA KINERJA</t>
  </si>
  <si>
    <t>INDIKATOR KINERJA INDIVIDU</t>
  </si>
  <si>
    <t>ASPEK</t>
  </si>
  <si>
    <t>JABATAN</t>
  </si>
  <si>
    <t>A. KINERJA UTAMA</t>
  </si>
  <si>
    <t>Kuantitas</t>
  </si>
  <si>
    <t>B. KINERJA TAMBAHAN</t>
  </si>
  <si>
    <t>PEJABAT PENILAI KINERJA</t>
  </si>
  <si>
    <t>(1)</t>
  </si>
  <si>
    <t>(2)</t>
  </si>
  <si>
    <t>(3)</t>
  </si>
  <si>
    <t>(4)</t>
  </si>
  <si>
    <t>(5)</t>
  </si>
  <si>
    <t>-</t>
  </si>
  <si>
    <t>(6)</t>
  </si>
  <si>
    <t>NAMA</t>
  </si>
  <si>
    <t>Purwokerto, (tanggal, bulan, tahun)</t>
  </si>
  <si>
    <t>FORM LAMPIRAN KETERKAITAN SKP JF DENGAN BUTIR KEGIATAN</t>
  </si>
  <si>
    <t>Laporan</t>
  </si>
  <si>
    <t>NO.</t>
  </si>
  <si>
    <t>BUTIR KEGIATAN</t>
  </si>
  <si>
    <t>OUTPUT</t>
  </si>
  <si>
    <t>ANGKA KREDIT</t>
  </si>
  <si>
    <t>Dokumen</t>
  </si>
  <si>
    <t>0,15</t>
  </si>
  <si>
    <t>0,08</t>
  </si>
  <si>
    <t>1,50</t>
  </si>
  <si>
    <t>0,020</t>
  </si>
  <si>
    <t>1,00</t>
  </si>
  <si>
    <t>Pegawai yang dnilai,</t>
  </si>
  <si>
    <t>Unit Organisasi: …………………………..</t>
  </si>
  <si>
    <t>Periode Penilaian: ……..(bulan)……. sampai dengan……. (bulan)….. Tahun 2021</t>
  </si>
  <si>
    <t>Tersedianya data perencanaan, pelaksanaan dan laporan Pembangunan prasarana dan utilitas Sekolah Menengah Pertama sesuai target</t>
  </si>
  <si>
    <t>Tersedianya data perencanaan, pelaksanaan dan laporan Rehabilitasi sedang/berat prasarana dan utilitas Sekolah Menengah Pertama dilaksanakan sesuai target</t>
  </si>
  <si>
    <t>Tersedianya data perencanaan, pelaksanaan dan laporan Pengadaan Sarana Sekolah Menengah Pertama sesuai target</t>
  </si>
  <si>
    <t>:</t>
  </si>
  <si>
    <t>RENCANA KINERJA ATASAN LANGSUNG YANG DI INTERVENSI</t>
  </si>
  <si>
    <t>(7)</t>
  </si>
  <si>
    <t>Periode Penilaian :</t>
  </si>
  <si>
    <t>Kategori</t>
  </si>
  <si>
    <t>Poin</t>
  </si>
  <si>
    <t>Sangat Baik</t>
  </si>
  <si>
    <t>Baik</t>
  </si>
  <si>
    <t>Cukup</t>
  </si>
  <si>
    <t>Kurang</t>
  </si>
  <si>
    <t>Sangat Kurang</t>
  </si>
  <si>
    <t>REALISASI</t>
  </si>
  <si>
    <t>KONDISI</t>
  </si>
  <si>
    <t>CAPAIAN IKI</t>
  </si>
  <si>
    <t>KATEGORI CAPAIAN IKI</t>
  </si>
  <si>
    <t>CAPAIAN RENCANA KINERJA</t>
  </si>
  <si>
    <t>Metode Cascasding (KU) /Bobot (KT)</t>
  </si>
  <si>
    <t>Nilai Tertimbang</t>
  </si>
  <si>
    <t>MIN</t>
  </si>
  <si>
    <t>MAX / Single Rate</t>
  </si>
  <si>
    <t>Single</t>
  </si>
  <si>
    <t>Range</t>
  </si>
  <si>
    <t>Jumlah Indikator</t>
  </si>
  <si>
    <t>KATEGORI</t>
  </si>
  <si>
    <t>NILAI</t>
  </si>
  <si>
    <t>(8)</t>
  </si>
  <si>
    <t>(9)</t>
  </si>
  <si>
    <t>(10)</t>
  </si>
  <si>
    <t>(11)</t>
  </si>
  <si>
    <t>(12)</t>
  </si>
  <si>
    <t>(13)</t>
  </si>
  <si>
    <t>(14)</t>
  </si>
  <si>
    <t>TABEL KATEGORI CAPAIAN RENCANA KINERJA</t>
  </si>
  <si>
    <t>No.</t>
  </si>
  <si>
    <t>RENCANA KINERJA ATASAN</t>
  </si>
  <si>
    <t>INDIKATOR INDIVIDU</t>
  </si>
  <si>
    <t>NILAI ATASAN</t>
  </si>
  <si>
    <t>Nilai</t>
  </si>
  <si>
    <t>Bobot Penilaian</t>
  </si>
  <si>
    <t xml:space="preserve">Bobot X Nilai Atasan </t>
  </si>
  <si>
    <t>Bobot Atasan</t>
  </si>
  <si>
    <t>KUANTITAS</t>
  </si>
  <si>
    <t>NORMAL</t>
  </si>
  <si>
    <t>AB</t>
  </si>
  <si>
    <t>A</t>
  </si>
  <si>
    <t>sangat baik</t>
  </si>
  <si>
    <t>KUALITAS</t>
  </si>
  <si>
    <t>B</t>
  </si>
  <si>
    <t>WAKTU</t>
  </si>
  <si>
    <t>C</t>
  </si>
  <si>
    <t>Nilai Kinerja Utama</t>
  </si>
  <si>
    <t>1a</t>
  </si>
  <si>
    <t>Nilai Kinerja Tambahan</t>
  </si>
  <si>
    <t>Nilai SKP</t>
  </si>
  <si>
    <t>(TEMPAT),(TANGGAL,BULAN,TAHUN)</t>
  </si>
  <si>
    <t>PEJABAT PENILAI</t>
  </si>
  <si>
    <t>(NAMA)</t>
  </si>
  <si>
    <t>(NIP)</t>
  </si>
  <si>
    <t>Menghitung Capaian IKI</t>
  </si>
  <si>
    <t>Tabel Nilai Capaian Rencana Kinerja</t>
  </si>
  <si>
    <t>Bobot Nilai Tertimbang</t>
  </si>
  <si>
    <t>Tabel Kategori Capaian IKI</t>
  </si>
  <si>
    <t>Perhitungan Nilai Terimbang</t>
  </si>
  <si>
    <t>ASPEK PERILAKU</t>
  </si>
  <si>
    <t>Orientasi Pelayanan</t>
  </si>
  <si>
    <t>Inisiatif Kerja</t>
  </si>
  <si>
    <t>Komitmen</t>
  </si>
  <si>
    <t>Kerjasama</t>
  </si>
  <si>
    <t>Kepemimpinan</t>
  </si>
  <si>
    <t>NILAI PERILAKU KERJA</t>
  </si>
  <si>
    <t>PENILAIAN PRESTASI KERJA PNS PERIODE JANUARI - JUNI</t>
  </si>
  <si>
    <t>PANGKAT/GOL</t>
  </si>
  <si>
    <t>UNIT KERJA</t>
  </si>
  <si>
    <t>TANGGAL PENILAIAN</t>
  </si>
  <si>
    <t>UNSUR YANG DINILAI</t>
  </si>
  <si>
    <t>SEBUTAN</t>
  </si>
  <si>
    <t>A. SASARAN KERJA PEGAWAI (SKP)</t>
  </si>
  <si>
    <t>B. PERILAKU KERJA PEGAWAI</t>
  </si>
  <si>
    <t>1. Orientasi Pelayanan</t>
  </si>
  <si>
    <t>2. Integritas</t>
  </si>
  <si>
    <t>3. Komitmen</t>
  </si>
  <si>
    <t>4. Disiplin</t>
  </si>
  <si>
    <t>5. Kerjasama</t>
  </si>
  <si>
    <t>6. Kepemimpinan</t>
  </si>
  <si>
    <t>NILAI PRESTASI</t>
  </si>
  <si>
    <t>PENILAIAN KINERJA PNS PERIODE JULI - DESEMBER</t>
  </si>
  <si>
    <t>c</t>
  </si>
  <si>
    <t>A. SASARAN KINERJA PEGAWAI (SKP)</t>
  </si>
  <si>
    <t>2. Inisiatif Kerja</t>
  </si>
  <si>
    <t>4. Kerjasama</t>
  </si>
  <si>
    <t>5. Kepemimpinan</t>
  </si>
  <si>
    <t xml:space="preserve">NILAI KINERJA PNS </t>
  </si>
  <si>
    <t>C.IDE BARU</t>
  </si>
  <si>
    <t>NILAI AKHIR</t>
  </si>
  <si>
    <t>INTEGRASI HASIL PENILAIAN KINERJA PNS TAHUN 2021</t>
  </si>
  <si>
    <t>TANGGAL INTEGRASI PENILAIAN</t>
  </si>
  <si>
    <t>INTEGRASI HASIL PENILAIAN KINERJA PNS 2021</t>
  </si>
  <si>
    <t>PERIODE</t>
  </si>
  <si>
    <t>NILAI KINERJA PNS</t>
  </si>
  <si>
    <t>JANUARI - JUNI</t>
  </si>
  <si>
    <t>JULI - DESEMBER</t>
  </si>
  <si>
    <t>NILAI KINERJA PNS TAHUN 2021</t>
  </si>
  <si>
    <t>PREDIKAT</t>
  </si>
  <si>
    <t>D</t>
  </si>
  <si>
    <t>E</t>
  </si>
  <si>
    <t>F</t>
  </si>
  <si>
    <t>G</t>
  </si>
  <si>
    <t>H</t>
  </si>
  <si>
    <t>I</t>
  </si>
  <si>
    <t>DIRECT</t>
  </si>
  <si>
    <t>J</t>
  </si>
  <si>
    <t>K</t>
  </si>
  <si>
    <t>L</t>
  </si>
  <si>
    <t>ni</t>
  </si>
  <si>
    <t>Satuan</t>
  </si>
  <si>
    <t>Min</t>
  </si>
  <si>
    <t>Max / Single Rate</t>
  </si>
  <si>
    <t xml:space="preserve"> (6)</t>
  </si>
  <si>
    <t>Kualitas</t>
  </si>
  <si>
    <t>Waktu</t>
  </si>
  <si>
    <t>M</t>
  </si>
  <si>
    <t>a1</t>
  </si>
  <si>
    <t>b1</t>
  </si>
  <si>
    <t>AK</t>
  </si>
  <si>
    <t>a2</t>
  </si>
  <si>
    <t>b2</t>
  </si>
  <si>
    <t>AL</t>
  </si>
  <si>
    <t>a3</t>
  </si>
  <si>
    <t>b3</t>
  </si>
  <si>
    <t>AM</t>
  </si>
  <si>
    <t>1b</t>
  </si>
  <si>
    <t>AN</t>
  </si>
  <si>
    <t>a5</t>
  </si>
  <si>
    <t>b5</t>
  </si>
  <si>
    <t>AO</t>
  </si>
  <si>
    <t>a6</t>
  </si>
  <si>
    <t>b6</t>
  </si>
  <si>
    <t>AP</t>
  </si>
  <si>
    <t>1c</t>
  </si>
  <si>
    <t>AQ</t>
  </si>
  <si>
    <t>a8</t>
  </si>
  <si>
    <t>b8</t>
  </si>
  <si>
    <t>AR</t>
  </si>
  <si>
    <t>AS</t>
  </si>
  <si>
    <t>(tempat), (tanggal, bulan, tahun)</t>
  </si>
  <si>
    <t>(Nama)</t>
  </si>
  <si>
    <t>Pegawai yang Dinilai</t>
  </si>
  <si>
    <t>JANGKA WAKTU PENILAIAN</t>
  </si>
  <si>
    <t>YANG DINILAI</t>
  </si>
  <si>
    <t>a.</t>
  </si>
  <si>
    <t>b.</t>
  </si>
  <si>
    <t>c.</t>
  </si>
  <si>
    <t>Pangkat/Gol.Ruang</t>
  </si>
  <si>
    <t>d.</t>
  </si>
  <si>
    <t>e.</t>
  </si>
  <si>
    <t>DATA SASARAN KINERJA PEGAWAI</t>
  </si>
  <si>
    <t>Nama Instansi :</t>
  </si>
  <si>
    <t>NAMA INSTANSI :</t>
  </si>
  <si>
    <t>Pengelola</t>
  </si>
  <si>
    <t>Penata-III/c</t>
  </si>
  <si>
    <t>BKPSDM Kab Banyumas</t>
  </si>
  <si>
    <t>Budi</t>
  </si>
  <si>
    <t>Iwan</t>
  </si>
  <si>
    <t>Pembina-IV/a</t>
  </si>
  <si>
    <t>Kasubbid</t>
  </si>
  <si>
    <t>INSTANSI</t>
  </si>
  <si>
    <t>Pejabat Penilai Kinerja</t>
  </si>
  <si>
    <t>(TEMPAT), (TANGGAL,BULAN,TAHUN)</t>
  </si>
  <si>
    <t>(TEMPAT), (TANGGAL, BULAN, TAHUN)</t>
  </si>
  <si>
    <t>Periode penilaian: tanggal-bulan s.d. tanggal-bulan-tahun</t>
  </si>
  <si>
    <t>tanggal-bulan s.d. tanggal-bulan-tahun</t>
  </si>
  <si>
    <t>SASARAN KINERJA PEGAWAI (SKP) (JA/JF)</t>
  </si>
  <si>
    <t>PENILAIAN SASARAN KINERJA PEGAWAI (SKP) JA/JF</t>
  </si>
  <si>
    <t>PENILAIAN PERILAKU KERJA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</si>
</sst>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3" formatCode="_(* #,##0.00_);_(* \(#,##0.00\);_(* &quot;-&quot;??_);_(@_)"/>
    <numFmt numFmtId="164" formatCode="_-* #,##0_-;\-* #,##0_-;_-* &quot;-&quot;_-;_-@_-"/>
    <numFmt numFmtId="165" formatCode="0.0%"/>
    <numFmt numFmtId="166" formatCode="_-* #,##0.0_-;\-* #,##0.0_-;_-* &quot;-&quot;_-;_-@_-"/>
    <numFmt numFmtId="167" formatCode="0.0"/>
    <numFmt numFmtId="168" formatCode="_-* #,##0.00_-;\-* #,##0.00_-;_-* &quot;-&quot;_-;_-@_-"/>
    <numFmt numFmtId="169" formatCode="_(* #,##0.0_);_(* \(#,##0.0\);_(* &quot;-&quot;?_);_(@_)"/>
  </numFmts>
  <fonts count="3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charset val="1"/>
      <scheme val="minor"/>
    </font>
    <font>
      <sz val="12"/>
      <color theme="1"/>
      <name val="Bookman Old Style"/>
      <family val="1"/>
    </font>
    <font>
      <b/>
      <sz val="12"/>
      <color theme="1"/>
      <name val="Bookman Old Style"/>
      <family val="1"/>
    </font>
    <font>
      <sz val="12"/>
      <color rgb="FF000000"/>
      <name val="Bookman Old Style"/>
      <family val="1"/>
    </font>
    <font>
      <b/>
      <sz val="12"/>
      <color rgb="FF000000"/>
      <name val="Bookman Old Style"/>
      <family val="1"/>
    </font>
    <font>
      <b/>
      <sz val="16"/>
      <color theme="1"/>
      <name val="Calibri"/>
      <family val="2"/>
      <scheme val="minor"/>
    </font>
    <font>
      <sz val="11"/>
      <color theme="1"/>
      <name val="Arial"/>
      <family val="2"/>
    </font>
    <font>
      <b/>
      <sz val="11"/>
      <color theme="1"/>
      <name val="Arial"/>
      <family val="2"/>
    </font>
    <font>
      <sz val="11"/>
      <color theme="1"/>
      <name val="Calibri"/>
      <family val="2"/>
    </font>
    <font>
      <b/>
      <sz val="11"/>
      <color theme="1"/>
      <name val="Calibri"/>
      <family val="2"/>
    </font>
    <font>
      <b/>
      <sz val="11"/>
      <color theme="1"/>
      <name val="Calibri"/>
      <family val="2"/>
      <scheme val="minor"/>
    </font>
    <font>
      <sz val="11"/>
      <color theme="0"/>
      <name val="Calibri"/>
      <family val="2"/>
      <scheme val="minor"/>
    </font>
    <font>
      <sz val="11"/>
      <name val="Arial"/>
      <family val="2"/>
    </font>
    <font>
      <b/>
      <sz val="18"/>
      <color theme="1"/>
      <name val="Calibri"/>
      <family val="2"/>
    </font>
    <font>
      <b/>
      <sz val="11"/>
      <name val="Calibri"/>
      <family val="2"/>
      <scheme val="minor"/>
    </font>
    <font>
      <b/>
      <sz val="11"/>
      <name val="Arial"/>
      <family val="2"/>
    </font>
    <font>
      <b/>
      <sz val="22"/>
      <name val="Arial"/>
      <family val="2"/>
    </font>
    <font>
      <b/>
      <sz val="18"/>
      <color theme="1"/>
      <name val="Arial"/>
      <family val="2"/>
    </font>
    <font>
      <b/>
      <sz val="9"/>
      <color indexed="81"/>
      <name val="Tahoma"/>
      <family val="2"/>
    </font>
    <font>
      <sz val="9"/>
      <color indexed="81"/>
      <name val="Tahoma"/>
      <family val="2"/>
    </font>
    <font>
      <sz val="14"/>
      <color indexed="81"/>
      <name val="Tahoma"/>
      <family val="2"/>
    </font>
    <font>
      <sz val="11"/>
      <color indexed="81"/>
      <name val="Tahoma"/>
      <family val="2"/>
    </font>
    <font>
      <sz val="18"/>
      <color indexed="81"/>
      <name val="Tahoma"/>
      <family val="2"/>
    </font>
    <font>
      <sz val="11"/>
      <name val="Calibri"/>
      <family val="2"/>
      <scheme val="minor"/>
    </font>
    <font>
      <sz val="11"/>
      <color rgb="FF000000"/>
      <name val="Calibri"/>
      <family val="2"/>
      <scheme val="minor"/>
    </font>
    <font>
      <sz val="12"/>
      <name val="Times New Roman"/>
      <family val="1"/>
    </font>
    <font>
      <b/>
      <sz val="20"/>
      <color theme="1"/>
      <name val="Calibri"/>
      <family val="2"/>
      <scheme val="minor"/>
    </font>
    <font>
      <sz val="16"/>
      <color theme="1"/>
      <name val="Calibri"/>
      <family val="2"/>
      <charset val="1"/>
      <scheme val="minor"/>
    </font>
    <font>
      <sz val="12"/>
      <color indexed="81"/>
      <name val="Tahoma"/>
      <family val="2"/>
    </font>
    <font>
      <sz val="10"/>
      <color indexed="81"/>
      <name val="Tahoma"/>
      <family val="2"/>
    </font>
    <font>
      <b/>
      <sz val="14"/>
      <color rgb="FFFFFFFF"/>
      <name val="Cambria"/>
      <family val="1"/>
    </font>
    <font>
      <sz val="14"/>
      <name val="Cambria"/>
      <family val="1"/>
    </font>
    <font>
      <b/>
      <sz val="14"/>
      <name val="Cambria"/>
      <family val="1"/>
    </font>
    <font>
      <b/>
      <sz val="12"/>
      <name val="Cambria"/>
      <family val="1"/>
    </font>
  </fonts>
  <fills count="1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rgb="FFDAE2F4"/>
        <bgColor indexed="64"/>
      </patternFill>
    </fill>
    <fill>
      <patternFill patternType="solid">
        <fgColor rgb="FFDEEAF6"/>
        <bgColor indexed="64"/>
      </patternFill>
    </fill>
    <fill>
      <patternFill patternType="solid">
        <fgColor theme="4" tint="0.59999389629810485"/>
        <bgColor indexed="64"/>
      </patternFill>
    </fill>
    <fill>
      <patternFill patternType="solid">
        <fgColor rgb="FFD6DCE4"/>
        <bgColor rgb="FFD6DCE4"/>
      </patternFill>
    </fill>
    <fill>
      <patternFill patternType="solid">
        <fgColor theme="8" tint="0.59999389629810485"/>
        <bgColor indexed="64"/>
      </patternFill>
    </fill>
    <fill>
      <patternFill patternType="solid">
        <fgColor theme="8" tint="0.59999389629810485"/>
        <bgColor theme="4"/>
      </patternFill>
    </fill>
    <fill>
      <patternFill patternType="solid">
        <fgColor rgb="FFFF0000"/>
        <bgColor indexed="64"/>
      </patternFill>
    </fill>
    <fill>
      <patternFill patternType="solid">
        <fgColor theme="8" tint="0.79998168889431442"/>
        <bgColor theme="4"/>
      </patternFill>
    </fill>
    <fill>
      <patternFill patternType="solid">
        <fgColor theme="8" tint="0.79998168889431442"/>
        <bgColor rgb="FFD6DCE4"/>
      </patternFill>
    </fill>
    <fill>
      <patternFill patternType="solid">
        <fgColor rgb="FF000000"/>
        <bgColor indexed="64"/>
      </patternFill>
    </fill>
    <fill>
      <patternFill patternType="solid">
        <fgColor rgb="FF92D05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bottom style="thin">
        <color indexed="64"/>
      </bottom>
      <diagonal/>
    </border>
    <border>
      <left style="thin">
        <color indexed="64"/>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indexed="64"/>
      </bottom>
      <diagonal/>
    </border>
    <border>
      <left/>
      <right style="thin">
        <color indexed="64"/>
      </right>
      <top style="thin">
        <color indexed="64"/>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diagonal/>
    </border>
    <border>
      <left/>
      <right style="thin">
        <color indexed="64"/>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style="thin">
        <color indexed="64"/>
      </top>
      <bottom style="thin">
        <color indexed="64"/>
      </bottom>
      <diagonal/>
    </border>
  </borders>
  <cellStyleXfs count="7">
    <xf numFmtId="0" fontId="0" fillId="0" borderId="0"/>
    <xf numFmtId="9" fontId="4"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382">
    <xf numFmtId="0" fontId="0" fillId="0" borderId="0" xfId="0"/>
    <xf numFmtId="0" fontId="6" fillId="5" borderId="0" xfId="0" applyFont="1" applyFill="1" applyAlignment="1">
      <alignment vertical="top" wrapText="1"/>
    </xf>
    <xf numFmtId="0" fontId="10" fillId="0" borderId="0" xfId="0" applyFont="1"/>
    <xf numFmtId="0" fontId="8" fillId="6" borderId="8" xfId="0" applyFont="1" applyFill="1" applyBorder="1" applyAlignment="1">
      <alignment vertical="center" wrapText="1"/>
    </xf>
    <xf numFmtId="0" fontId="9" fillId="7" borderId="8" xfId="0" applyFont="1" applyFill="1" applyBorder="1" applyAlignment="1">
      <alignment horizontal="left" vertical="center" wrapText="1" indent="2"/>
    </xf>
    <xf numFmtId="0" fontId="9" fillId="7" borderId="8" xfId="0" applyFont="1" applyFill="1" applyBorder="1" applyAlignment="1">
      <alignment horizontal="center" vertical="center" wrapText="1"/>
    </xf>
    <xf numFmtId="0" fontId="8" fillId="0" borderId="8" xfId="0" applyFont="1" applyBorder="1" applyAlignment="1">
      <alignment vertical="center" wrapText="1"/>
    </xf>
    <xf numFmtId="0" fontId="8" fillId="0" borderId="8" xfId="0" applyFont="1" applyBorder="1" applyAlignment="1">
      <alignment horizontal="center" vertical="center" wrapText="1"/>
    </xf>
    <xf numFmtId="0" fontId="0" fillId="0" borderId="0" xfId="0" applyAlignment="1">
      <alignment horizontal="center"/>
    </xf>
    <xf numFmtId="0" fontId="6" fillId="5" borderId="0" xfId="0" applyFont="1" applyFill="1" applyAlignment="1"/>
    <xf numFmtId="0" fontId="9" fillId="5" borderId="0" xfId="0" applyFont="1" applyFill="1" applyAlignment="1">
      <alignment vertical="top"/>
    </xf>
    <xf numFmtId="0" fontId="7" fillId="5" borderId="0" xfId="0" applyFont="1" applyFill="1" applyAlignment="1"/>
    <xf numFmtId="0" fontId="8" fillId="0" borderId="14" xfId="0" applyFont="1" applyBorder="1" applyAlignment="1">
      <alignment vertical="center" wrapText="1"/>
    </xf>
    <xf numFmtId="0" fontId="8" fillId="0" borderId="14" xfId="0" applyFont="1" applyBorder="1" applyAlignment="1">
      <alignment horizontal="center" vertical="center" wrapText="1"/>
    </xf>
    <xf numFmtId="0" fontId="12" fillId="0" borderId="0" xfId="2" applyFont="1" applyAlignment="1">
      <alignment horizontal="center" vertical="center"/>
    </xf>
    <xf numFmtId="0" fontId="5" fillId="0" borderId="0" xfId="2"/>
    <xf numFmtId="0" fontId="5" fillId="0" borderId="0" xfId="2" applyAlignment="1">
      <alignment wrapText="1"/>
    </xf>
    <xf numFmtId="0" fontId="17" fillId="0" borderId="0" xfId="2" applyFont="1"/>
    <xf numFmtId="0" fontId="17" fillId="0" borderId="0" xfId="2" applyFont="1" applyAlignment="1">
      <alignment horizontal="center"/>
    </xf>
    <xf numFmtId="0" fontId="17" fillId="0" borderId="0" xfId="2" applyFont="1" applyProtection="1">
      <protection locked="0"/>
    </xf>
    <xf numFmtId="0" fontId="17" fillId="0" borderId="0" xfId="2" applyFont="1" applyAlignment="1" applyProtection="1">
      <alignment horizontal="center"/>
      <protection locked="0"/>
    </xf>
    <xf numFmtId="0" fontId="5" fillId="0" borderId="0" xfId="2" applyProtection="1">
      <protection locked="0"/>
    </xf>
    <xf numFmtId="0" fontId="17" fillId="5" borderId="0" xfId="2" applyFont="1" applyFill="1" applyAlignment="1" applyProtection="1">
      <alignment horizontal="center"/>
      <protection locked="0"/>
    </xf>
    <xf numFmtId="0" fontId="5" fillId="0" borderId="0" xfId="2" applyAlignment="1">
      <alignment horizontal="center"/>
    </xf>
    <xf numFmtId="0" fontId="17" fillId="5" borderId="0" xfId="2" applyFont="1" applyFill="1" applyProtection="1">
      <protection locked="0"/>
    </xf>
    <xf numFmtId="0" fontId="20" fillId="0" borderId="0" xfId="2" applyFont="1" applyAlignment="1" applyProtection="1">
      <alignment horizontal="center" vertical="center"/>
      <protection locked="0"/>
    </xf>
    <xf numFmtId="0" fontId="12" fillId="0" borderId="0" xfId="2" applyFont="1" applyAlignment="1" applyProtection="1">
      <alignment horizontal="center" vertical="center"/>
      <protection locked="0"/>
    </xf>
    <xf numFmtId="0" fontId="19" fillId="10" borderId="1" xfId="2" applyFont="1" applyFill="1" applyBorder="1" applyAlignment="1" applyProtection="1">
      <alignment horizontal="center" vertical="center" wrapText="1"/>
      <protection locked="0"/>
    </xf>
    <xf numFmtId="0" fontId="14" fillId="11" borderId="1" xfId="2" applyFont="1" applyFill="1" applyBorder="1" applyAlignment="1" applyProtection="1">
      <alignment horizontal="center" vertical="center" wrapText="1"/>
      <protection locked="0"/>
    </xf>
    <xf numFmtId="0" fontId="13" fillId="9" borderId="1" xfId="2" quotePrefix="1" applyFont="1" applyFill="1" applyBorder="1" applyAlignment="1" applyProtection="1">
      <alignment horizontal="center" vertical="center"/>
      <protection locked="0"/>
    </xf>
    <xf numFmtId="0" fontId="17" fillId="8" borderId="1" xfId="2" quotePrefix="1" applyFont="1" applyFill="1" applyBorder="1" applyAlignment="1" applyProtection="1">
      <alignment horizontal="center"/>
      <protection locked="0"/>
    </xf>
    <xf numFmtId="0" fontId="13" fillId="9" borderId="1" xfId="2" quotePrefix="1" applyFont="1" applyFill="1" applyBorder="1" applyAlignment="1" applyProtection="1">
      <alignment horizontal="center" vertical="center" wrapText="1"/>
      <protection locked="0"/>
    </xf>
    <xf numFmtId="0" fontId="17" fillId="8" borderId="1" xfId="2" quotePrefix="1" applyFont="1" applyFill="1" applyBorder="1" applyAlignment="1" applyProtection="1">
      <alignment horizontal="center" wrapText="1"/>
      <protection locked="0"/>
    </xf>
    <xf numFmtId="0" fontId="12" fillId="0" borderId="0" xfId="2" applyFont="1" applyAlignment="1" applyProtection="1">
      <alignment horizontal="center"/>
      <protection locked="0"/>
    </xf>
    <xf numFmtId="0" fontId="12" fillId="0" borderId="0" xfId="2" applyFont="1" applyProtection="1">
      <protection locked="0"/>
    </xf>
    <xf numFmtId="0" fontId="12" fillId="0" borderId="1" xfId="2" applyFont="1" applyBorder="1" applyAlignment="1" applyProtection="1">
      <alignment horizontal="center" vertical="center"/>
      <protection locked="0"/>
    </xf>
    <xf numFmtId="0" fontId="12" fillId="0" borderId="1" xfId="2" applyFont="1" applyBorder="1" applyAlignment="1" applyProtection="1">
      <alignment horizontal="center" vertical="center" wrapText="1"/>
      <protection locked="0"/>
    </xf>
    <xf numFmtId="0" fontId="12" fillId="2" borderId="1" xfId="2" applyFont="1" applyFill="1" applyBorder="1" applyAlignment="1" applyProtection="1">
      <alignment horizontal="center" vertical="center"/>
      <protection locked="0"/>
    </xf>
    <xf numFmtId="0" fontId="5" fillId="0" borderId="0" xfId="2" applyAlignment="1" applyProtection="1">
      <alignment horizontal="center" vertical="center"/>
      <protection locked="0"/>
    </xf>
    <xf numFmtId="0" fontId="5" fillId="0" borderId="1" xfId="2" applyBorder="1" applyAlignment="1" applyProtection="1">
      <alignment horizontal="center" vertical="center"/>
      <protection locked="0"/>
    </xf>
    <xf numFmtId="0" fontId="5" fillId="0" borderId="1" xfId="2" applyBorder="1" applyAlignment="1" applyProtection="1">
      <alignment vertical="center" wrapText="1"/>
      <protection locked="0"/>
    </xf>
    <xf numFmtId="166" fontId="11" fillId="0" borderId="1" xfId="6" applyNumberFormat="1" applyFont="1" applyBorder="1" applyAlignment="1" applyProtection="1">
      <alignment horizontal="center" vertical="center" wrapText="1"/>
      <protection locked="0"/>
    </xf>
    <xf numFmtId="167" fontId="5" fillId="0" borderId="1" xfId="2" applyNumberFormat="1" applyBorder="1" applyAlignment="1" applyProtection="1">
      <alignment horizontal="center" vertical="center"/>
      <protection locked="0"/>
    </xf>
    <xf numFmtId="0" fontId="5" fillId="2" borderId="1" xfId="2" applyFill="1" applyBorder="1" applyAlignment="1" applyProtection="1">
      <alignment horizontal="center" vertical="center" wrapText="1"/>
      <protection locked="0"/>
    </xf>
    <xf numFmtId="0" fontId="5" fillId="2" borderId="1" xfId="2" applyFill="1" applyBorder="1" applyAlignment="1" applyProtection="1">
      <alignment horizontal="center" vertical="center"/>
      <protection locked="0"/>
    </xf>
    <xf numFmtId="168" fontId="11" fillId="0" borderId="0" xfId="6" applyNumberFormat="1" applyFont="1" applyBorder="1" applyAlignment="1" applyProtection="1">
      <alignment horizontal="center" vertical="center"/>
      <protection locked="0"/>
    </xf>
    <xf numFmtId="0" fontId="5" fillId="0" borderId="0" xfId="2" applyAlignment="1">
      <alignment horizontal="center" vertical="center"/>
    </xf>
    <xf numFmtId="0" fontId="13" fillId="0" borderId="1"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protection locked="0"/>
    </xf>
    <xf numFmtId="165" fontId="17" fillId="0" borderId="1" xfId="1" applyNumberFormat="1" applyFont="1" applyBorder="1" applyAlignment="1" applyProtection="1">
      <alignment horizontal="center" vertical="center"/>
      <protection locked="0"/>
    </xf>
    <xf numFmtId="9" fontId="17" fillId="0" borderId="1" xfId="1" applyFont="1" applyBorder="1" applyAlignment="1" applyProtection="1">
      <alignment horizontal="center" vertical="center"/>
      <protection locked="0"/>
    </xf>
    <xf numFmtId="0" fontId="17" fillId="0" borderId="1" xfId="2" applyFont="1" applyBorder="1" applyAlignment="1" applyProtection="1">
      <alignment horizontal="center" vertical="center" wrapText="1"/>
      <protection locked="0"/>
    </xf>
    <xf numFmtId="0" fontId="5" fillId="0" borderId="0" xfId="2" applyAlignment="1" applyProtection="1">
      <alignment horizontal="center"/>
      <protection locked="0"/>
    </xf>
    <xf numFmtId="0" fontId="12" fillId="0" borderId="0" xfId="2" applyFont="1" applyAlignment="1" applyProtection="1">
      <alignment horizontal="center" vertical="center" wrapText="1"/>
      <protection locked="0"/>
    </xf>
    <xf numFmtId="0" fontId="11" fillId="0" borderId="1" xfId="2" applyFont="1" applyBorder="1" applyAlignment="1" applyProtection="1">
      <alignment horizontal="center" vertical="center" wrapText="1"/>
      <protection locked="0"/>
    </xf>
    <xf numFmtId="0" fontId="5" fillId="0" borderId="0" xfId="2" applyAlignment="1" applyProtection="1">
      <alignment horizontal="center" vertical="center" wrapText="1"/>
      <protection locked="0"/>
    </xf>
    <xf numFmtId="0" fontId="5" fillId="0" borderId="0" xfId="2" applyAlignment="1" applyProtection="1">
      <alignment vertical="center" wrapText="1"/>
      <protection locked="0"/>
    </xf>
    <xf numFmtId="166" fontId="11" fillId="0" borderId="0" xfId="6" applyNumberFormat="1" applyFont="1" applyBorder="1" applyAlignment="1" applyProtection="1">
      <alignment horizontal="center" vertical="center" wrapText="1"/>
      <protection locked="0"/>
    </xf>
    <xf numFmtId="167" fontId="5" fillId="0" borderId="0" xfId="2" applyNumberFormat="1" applyAlignment="1" applyProtection="1">
      <alignment horizontal="center" vertical="center"/>
      <protection locked="0"/>
    </xf>
    <xf numFmtId="0" fontId="13" fillId="0" borderId="0" xfId="2" applyFont="1" applyAlignment="1" applyProtection="1">
      <alignment vertical="top"/>
      <protection locked="0"/>
    </xf>
    <xf numFmtId="0" fontId="13" fillId="0" borderId="0" xfId="2" applyFont="1" applyAlignment="1" applyProtection="1">
      <alignment horizontal="left" vertical="top" wrapText="1"/>
      <protection locked="0"/>
    </xf>
    <xf numFmtId="0" fontId="13" fillId="0" borderId="0" xfId="2" applyFont="1" applyAlignment="1" applyProtection="1">
      <alignment horizontal="center" vertical="center" wrapText="1"/>
      <protection locked="0"/>
    </xf>
    <xf numFmtId="0" fontId="17" fillId="0" borderId="0" xfId="2" applyFont="1" applyAlignment="1" applyProtection="1">
      <alignment horizontal="center" vertical="center"/>
      <protection locked="0"/>
    </xf>
    <xf numFmtId="9" fontId="17" fillId="0" borderId="0" xfId="1" applyFont="1" applyBorder="1" applyAlignment="1" applyProtection="1">
      <alignment horizontal="center" vertical="center"/>
      <protection locked="0"/>
    </xf>
    <xf numFmtId="0" fontId="17" fillId="0" borderId="0" xfId="2" applyFont="1" applyAlignment="1" applyProtection="1">
      <alignment horizontal="center" vertical="center" wrapText="1"/>
      <protection locked="0"/>
    </xf>
    <xf numFmtId="166" fontId="17" fillId="0" borderId="0" xfId="6" applyNumberFormat="1" applyFont="1" applyBorder="1" applyAlignment="1" applyProtection="1">
      <alignment vertical="center"/>
      <protection locked="0"/>
    </xf>
    <xf numFmtId="0" fontId="13" fillId="0" borderId="0" xfId="2" applyFont="1" applyProtection="1">
      <protection locked="0"/>
    </xf>
    <xf numFmtId="0" fontId="17" fillId="0" borderId="0" xfId="2" applyFont="1" applyAlignment="1" applyProtection="1">
      <alignment horizontal="left" vertical="top"/>
      <protection locked="0"/>
    </xf>
    <xf numFmtId="0" fontId="13" fillId="0" borderId="0" xfId="2" applyFont="1" applyAlignment="1" applyProtection="1">
      <alignment wrapText="1"/>
      <protection locked="0"/>
    </xf>
    <xf numFmtId="0" fontId="17" fillId="0" borderId="0" xfId="2" applyFont="1" applyAlignment="1" applyProtection="1">
      <alignment wrapText="1"/>
      <protection locked="0"/>
    </xf>
    <xf numFmtId="0" fontId="5" fillId="0" borderId="0" xfId="2" applyAlignment="1" applyProtection="1">
      <alignment wrapText="1"/>
      <protection locked="0"/>
    </xf>
    <xf numFmtId="0" fontId="12" fillId="0" borderId="0" xfId="2" applyFont="1"/>
    <xf numFmtId="0" fontId="3" fillId="0" borderId="0" xfId="2" applyFont="1"/>
    <xf numFmtId="0" fontId="15" fillId="0" borderId="0" xfId="2" applyFont="1" applyAlignment="1">
      <alignment horizontal="center" vertical="center"/>
    </xf>
    <xf numFmtId="0" fontId="3" fillId="3" borderId="1" xfId="2" applyFont="1" applyFill="1" applyBorder="1"/>
    <xf numFmtId="0" fontId="15" fillId="13" borderId="25" xfId="2" applyFont="1" applyFill="1" applyBorder="1" applyAlignment="1">
      <alignment horizontal="center" vertical="center" wrapText="1"/>
    </xf>
    <xf numFmtId="0" fontId="3" fillId="14" borderId="44" xfId="2" quotePrefix="1" applyFont="1" applyFill="1" applyBorder="1" applyAlignment="1">
      <alignment horizontal="center" vertical="center"/>
    </xf>
    <xf numFmtId="0" fontId="29" fillId="0" borderId="1" xfId="0" applyFont="1" applyBorder="1" applyAlignment="1">
      <alignment vertical="center" wrapText="1"/>
    </xf>
    <xf numFmtId="0" fontId="16" fillId="0" borderId="0" xfId="0" applyFont="1"/>
    <xf numFmtId="0" fontId="10" fillId="0" borderId="0" xfId="0" applyFont="1" applyAlignment="1">
      <alignment horizontal="center"/>
    </xf>
    <xf numFmtId="0" fontId="0" fillId="10" borderId="0" xfId="0" applyFill="1" applyBorder="1" applyAlignment="1">
      <alignment horizontal="center"/>
    </xf>
    <xf numFmtId="43" fontId="0" fillId="0" borderId="0" xfId="0" applyNumberFormat="1" applyFont="1"/>
    <xf numFmtId="0" fontId="0" fillId="0" borderId="1" xfId="0" applyBorder="1"/>
    <xf numFmtId="0" fontId="6" fillId="0" borderId="1" xfId="0" applyFont="1" applyBorder="1" applyAlignment="1">
      <alignment vertical="top"/>
    </xf>
    <xf numFmtId="0" fontId="6" fillId="0" borderId="0" xfId="0" applyFont="1" applyBorder="1" applyAlignment="1">
      <alignment vertical="top"/>
    </xf>
    <xf numFmtId="0" fontId="6" fillId="0" borderId="0" xfId="0" quotePrefix="1" applyFont="1" applyBorder="1" applyAlignment="1"/>
    <xf numFmtId="0" fontId="6" fillId="0" borderId="0" xfId="0" applyFont="1" applyBorder="1" applyAlignment="1"/>
    <xf numFmtId="0" fontId="0" fillId="0" borderId="1" xfId="0" applyBorder="1" applyAlignment="1">
      <alignment vertical="center"/>
    </xf>
    <xf numFmtId="0" fontId="6" fillId="0" borderId="0" xfId="0" applyFont="1" applyBorder="1" applyAlignment="1">
      <alignment vertical="top" wrapText="1"/>
    </xf>
    <xf numFmtId="0" fontId="0" fillId="0" borderId="1" xfId="0" applyBorder="1" applyAlignment="1">
      <alignment wrapText="1"/>
    </xf>
    <xf numFmtId="0" fontId="0" fillId="0" borderId="0" xfId="0" applyBorder="1" applyAlignment="1">
      <alignment horizontal="center"/>
    </xf>
    <xf numFmtId="0" fontId="0" fillId="10" borderId="1" xfId="0" applyFill="1" applyBorder="1" applyAlignment="1"/>
    <xf numFmtId="0" fontId="0" fillId="10" borderId="0" xfId="0" applyFill="1" applyBorder="1" applyAlignment="1"/>
    <xf numFmtId="43" fontId="0" fillId="0" borderId="1" xfId="5" applyFont="1" applyBorder="1" applyAlignment="1"/>
    <xf numFmtId="43" fontId="0" fillId="0" borderId="0" xfId="5" applyFont="1" applyBorder="1" applyAlignment="1"/>
    <xf numFmtId="43" fontId="0" fillId="0" borderId="1" xfId="5" applyFont="1" applyBorder="1" applyAlignment="1">
      <alignment horizontal="center"/>
    </xf>
    <xf numFmtId="43" fontId="0" fillId="10" borderId="0" xfId="5" applyFont="1" applyFill="1" applyBorder="1" applyAlignment="1">
      <alignment horizontal="center"/>
    </xf>
    <xf numFmtId="0" fontId="0" fillId="0" borderId="1" xfId="0" applyBorder="1" applyAlignment="1">
      <alignment vertical="top" wrapText="1"/>
    </xf>
    <xf numFmtId="0" fontId="28" fillId="0" borderId="0" xfId="0" applyFont="1"/>
    <xf numFmtId="43" fontId="0" fillId="0" borderId="0" xfId="0" applyNumberFormat="1"/>
    <xf numFmtId="2" fontId="16" fillId="0" borderId="0" xfId="0" applyNumberFormat="1" applyFont="1"/>
    <xf numFmtId="0" fontId="32" fillId="0" borderId="0" xfId="2" applyFont="1" applyProtection="1">
      <protection locked="0"/>
    </xf>
    <xf numFmtId="0" fontId="0" fillId="0" borderId="0" xfId="0" applyAlignment="1">
      <alignment horizontal="center" vertical="center"/>
    </xf>
    <xf numFmtId="0" fontId="0" fillId="0" borderId="0" xfId="0" applyAlignment="1">
      <alignment horizontal="center"/>
    </xf>
    <xf numFmtId="0" fontId="17" fillId="0" borderId="1" xfId="2" applyFont="1" applyBorder="1" applyAlignment="1" applyProtection="1">
      <alignment horizontal="left" vertical="center" wrapText="1"/>
      <protection locked="0"/>
    </xf>
    <xf numFmtId="0" fontId="14" fillId="0" borderId="0" xfId="2" applyFont="1" applyAlignment="1">
      <alignment horizontal="center"/>
    </xf>
    <xf numFmtId="0" fontId="12" fillId="0" borderId="0" xfId="2" applyFont="1" applyAlignment="1">
      <alignment horizontal="center"/>
    </xf>
    <xf numFmtId="0" fontId="12" fillId="0" borderId="0" xfId="2" applyFont="1" applyAlignment="1">
      <alignment horizontal="center" wrapText="1"/>
    </xf>
    <xf numFmtId="0" fontId="13" fillId="0" borderId="33" xfId="2" applyFont="1" applyBorder="1" applyAlignment="1">
      <alignment vertical="center"/>
    </xf>
    <xf numFmtId="0" fontId="13" fillId="3" borderId="54" xfId="2" applyFont="1" applyFill="1" applyBorder="1"/>
    <xf numFmtId="41" fontId="13" fillId="0" borderId="38" xfId="6" applyFont="1" applyBorder="1" applyAlignment="1">
      <alignment horizontal="center" vertical="center"/>
    </xf>
    <xf numFmtId="0" fontId="13" fillId="0" borderId="38" xfId="2" applyFont="1" applyBorder="1" applyAlignment="1">
      <alignment horizontal="center" vertical="center"/>
    </xf>
    <xf numFmtId="0" fontId="13" fillId="0" borderId="6" xfId="2" applyFont="1" applyBorder="1" applyAlignment="1">
      <alignment vertical="center"/>
    </xf>
    <xf numFmtId="0" fontId="13" fillId="3" borderId="55" xfId="2" applyFont="1" applyFill="1" applyBorder="1"/>
    <xf numFmtId="41" fontId="13" fillId="0" borderId="33" xfId="6" applyFont="1" applyBorder="1" applyAlignment="1">
      <alignment horizontal="center" vertical="center"/>
    </xf>
    <xf numFmtId="0" fontId="13" fillId="0" borderId="33" xfId="2" applyFont="1" applyBorder="1" applyAlignment="1">
      <alignment horizontal="center" vertical="center"/>
    </xf>
    <xf numFmtId="0" fontId="13" fillId="3" borderId="56" xfId="2" applyFont="1" applyFill="1" applyBorder="1"/>
    <xf numFmtId="0" fontId="14" fillId="3" borderId="1" xfId="2" applyFont="1" applyFill="1" applyBorder="1" applyAlignment="1">
      <alignment horizontal="center" vertical="center" wrapText="1"/>
    </xf>
    <xf numFmtId="0" fontId="14" fillId="14" borderId="30" xfId="2" quotePrefix="1" applyFont="1" applyFill="1" applyBorder="1" applyAlignment="1">
      <alignment horizontal="center" vertical="center"/>
    </xf>
    <xf numFmtId="0" fontId="14" fillId="14" borderId="31" xfId="2" quotePrefix="1" applyFont="1" applyFill="1" applyBorder="1" applyAlignment="1">
      <alignment horizontal="center" wrapText="1"/>
    </xf>
    <xf numFmtId="0" fontId="14" fillId="14" borderId="48" xfId="2" quotePrefix="1" applyFont="1" applyFill="1" applyBorder="1" applyAlignment="1">
      <alignment horizontal="center" wrapText="1"/>
    </xf>
    <xf numFmtId="0" fontId="13" fillId="5" borderId="31" xfId="2" applyFont="1" applyFill="1" applyBorder="1" applyAlignment="1">
      <alignment vertical="center" wrapText="1"/>
    </xf>
    <xf numFmtId="0" fontId="13" fillId="5" borderId="31" xfId="2" applyFont="1" applyFill="1" applyBorder="1" applyAlignment="1">
      <alignment horizontal="center" vertical="center" wrapText="1"/>
    </xf>
    <xf numFmtId="0" fontId="13" fillId="5" borderId="31" xfId="6" applyNumberFormat="1" applyFont="1" applyFill="1" applyBorder="1" applyAlignment="1">
      <alignment horizontal="center" vertical="center" wrapText="1"/>
    </xf>
    <xf numFmtId="41" fontId="13" fillId="5" borderId="1" xfId="6" applyFont="1" applyFill="1" applyBorder="1" applyAlignment="1">
      <alignment horizontal="center" vertical="center" wrapText="1"/>
    </xf>
    <xf numFmtId="0" fontId="13" fillId="0" borderId="31" xfId="2" applyFont="1" applyBorder="1" applyAlignment="1">
      <alignment vertical="center" wrapText="1"/>
    </xf>
    <xf numFmtId="41" fontId="13" fillId="0" borderId="1" xfId="6" applyFont="1" applyBorder="1" applyAlignment="1">
      <alignment horizontal="center" vertical="center" wrapText="1"/>
    </xf>
    <xf numFmtId="0" fontId="13" fillId="0" borderId="1" xfId="2" applyFont="1" applyBorder="1" applyAlignment="1">
      <alignment vertical="center" wrapText="1"/>
    </xf>
    <xf numFmtId="0" fontId="13" fillId="0" borderId="1" xfId="2" applyFont="1" applyBorder="1" applyAlignment="1">
      <alignment horizontal="center" vertical="center" wrapText="1"/>
    </xf>
    <xf numFmtId="0" fontId="13" fillId="0" borderId="1" xfId="6" applyNumberFormat="1" applyFont="1" applyBorder="1" applyAlignment="1">
      <alignment horizontal="center" vertical="center" wrapText="1"/>
    </xf>
    <xf numFmtId="0" fontId="5" fillId="0" borderId="0" xfId="2" applyAlignment="1">
      <alignment horizontal="center" wrapText="1"/>
    </xf>
    <xf numFmtId="0" fontId="36" fillId="0" borderId="0" xfId="0" applyFont="1" applyAlignment="1">
      <alignment vertical="center"/>
    </xf>
    <xf numFmtId="0" fontId="0" fillId="0" borderId="0" xfId="0" applyAlignment="1">
      <alignment vertical="center"/>
    </xf>
    <xf numFmtId="0" fontId="37" fillId="0" borderId="0" xfId="0" applyFont="1" applyFill="1" applyAlignment="1">
      <alignment horizontal="center" vertical="center"/>
    </xf>
    <xf numFmtId="0" fontId="36" fillId="0" borderId="0" xfId="0" applyFont="1" applyFill="1" applyAlignment="1">
      <alignment vertical="center"/>
    </xf>
    <xf numFmtId="0" fontId="38" fillId="0" borderId="0" xfId="0" applyFont="1" applyFill="1" applyAlignment="1">
      <alignment horizontal="left" vertical="center"/>
    </xf>
    <xf numFmtId="0" fontId="38" fillId="0" borderId="0" xfId="0" applyFont="1" applyFill="1" applyAlignment="1">
      <alignment horizontal="center" vertical="center"/>
    </xf>
    <xf numFmtId="0" fontId="36" fillId="2" borderId="2" xfId="0" applyFont="1" applyFill="1" applyBorder="1" applyAlignment="1">
      <alignment horizontal="center" vertical="center"/>
    </xf>
    <xf numFmtId="0" fontId="36" fillId="0" borderId="2" xfId="0" applyFont="1" applyBorder="1" applyAlignment="1">
      <alignment horizontal="center" vertical="center"/>
    </xf>
    <xf numFmtId="0" fontId="36" fillId="0" borderId="7" xfId="0" applyFont="1" applyBorder="1" applyAlignment="1">
      <alignment vertical="center"/>
    </xf>
    <xf numFmtId="0" fontId="36" fillId="0" borderId="7" xfId="0" applyFont="1" applyBorder="1" applyAlignment="1">
      <alignment horizontal="left" vertical="center"/>
    </xf>
    <xf numFmtId="0" fontId="36" fillId="0" borderId="24" xfId="0" applyFont="1" applyBorder="1" applyAlignment="1">
      <alignment vertical="center"/>
    </xf>
    <xf numFmtId="0" fontId="36" fillId="0" borderId="41" xfId="0" applyFont="1" applyBorder="1" applyAlignment="1">
      <alignment horizontal="left" vertical="center"/>
    </xf>
    <xf numFmtId="0" fontId="36" fillId="0" borderId="3" xfId="0" applyFont="1" applyBorder="1" applyAlignment="1">
      <alignment horizontal="center" vertical="center"/>
    </xf>
    <xf numFmtId="0" fontId="36" fillId="0" borderId="5" xfId="0" applyFont="1" applyBorder="1" applyAlignment="1">
      <alignment vertical="center"/>
    </xf>
    <xf numFmtId="0" fontId="36" fillId="0" borderId="6" xfId="0" quotePrefix="1" applyFont="1" applyBorder="1" applyAlignment="1">
      <alignment horizontal="left" vertical="center"/>
    </xf>
    <xf numFmtId="0" fontId="36" fillId="0" borderId="7" xfId="0" applyFont="1" applyFill="1" applyBorder="1" applyAlignment="1">
      <alignment vertical="center"/>
    </xf>
    <xf numFmtId="0" fontId="36" fillId="0" borderId="6" xfId="0" applyFont="1" applyBorder="1" applyAlignment="1">
      <alignment horizontal="left" vertical="center"/>
    </xf>
    <xf numFmtId="0" fontId="36" fillId="0" borderId="5" xfId="0" applyFont="1" applyFill="1" applyBorder="1" applyAlignment="1">
      <alignment vertical="center"/>
    </xf>
    <xf numFmtId="0" fontId="36" fillId="0" borderId="4" xfId="0" applyFont="1" applyBorder="1" applyAlignment="1">
      <alignment horizontal="center" vertical="center"/>
    </xf>
    <xf numFmtId="0" fontId="36" fillId="16" borderId="3" xfId="0" applyFont="1" applyFill="1" applyBorder="1" applyAlignment="1">
      <alignment horizontal="center" vertical="center"/>
    </xf>
    <xf numFmtId="0" fontId="36" fillId="0" borderId="0" xfId="0" applyFont="1" applyAlignment="1">
      <alignment horizontal="center" vertical="center"/>
    </xf>
    <xf numFmtId="0" fontId="5" fillId="0" borderId="0" xfId="2" applyAlignment="1"/>
    <xf numFmtId="0" fontId="5" fillId="0" borderId="22" xfId="2" applyBorder="1" applyAlignment="1"/>
    <xf numFmtId="0" fontId="14" fillId="0" borderId="0" xfId="2" applyFont="1" applyAlignment="1">
      <alignment vertical="center"/>
    </xf>
    <xf numFmtId="0" fontId="14" fillId="0" borderId="38" xfId="2" applyFont="1" applyBorder="1" applyAlignment="1">
      <alignment vertical="center"/>
    </xf>
    <xf numFmtId="0" fontId="14" fillId="14" borderId="31" xfId="2" quotePrefix="1" applyFont="1" applyFill="1" applyBorder="1" applyAlignment="1">
      <alignment horizontal="center"/>
    </xf>
    <xf numFmtId="0" fontId="5" fillId="0" borderId="23" xfId="2" applyBorder="1" applyAlignment="1">
      <alignment horizontal="center"/>
    </xf>
    <xf numFmtId="0" fontId="5" fillId="0" borderId="1" xfId="2" applyBorder="1" applyAlignment="1" applyProtection="1">
      <alignment horizontal="center" vertical="center" wrapText="1"/>
      <protection locked="0"/>
    </xf>
    <xf numFmtId="0" fontId="0" fillId="0" borderId="0" xfId="0" applyAlignment="1"/>
    <xf numFmtId="0" fontId="13" fillId="0" borderId="33" xfId="2" applyFont="1" applyBorder="1" applyAlignment="1">
      <alignment horizontal="left" vertical="center"/>
    </xf>
    <xf numFmtId="166" fontId="5" fillId="0" borderId="0" xfId="2" applyNumberFormat="1" applyProtection="1">
      <protection locked="0"/>
    </xf>
    <xf numFmtId="169" fontId="0" fillId="0" borderId="1" xfId="5" applyNumberFormat="1" applyFont="1" applyBorder="1" applyAlignment="1"/>
    <xf numFmtId="0" fontId="3" fillId="0" borderId="0" xfId="2" applyFont="1" applyAlignment="1">
      <alignment vertical="center"/>
    </xf>
    <xf numFmtId="0" fontId="3" fillId="0" borderId="38" xfId="2" applyFont="1" applyBorder="1" applyAlignment="1">
      <alignment vertical="center"/>
    </xf>
    <xf numFmtId="0" fontId="1" fillId="0" borderId="0" xfId="2" applyFont="1" applyAlignment="1">
      <alignment vertical="center"/>
    </xf>
    <xf numFmtId="0" fontId="3" fillId="0" borderId="33" xfId="6" applyNumberFormat="1" applyFont="1" applyBorder="1" applyAlignment="1">
      <alignment horizontal="left"/>
    </xf>
    <xf numFmtId="0" fontId="3" fillId="0" borderId="33" xfId="6" applyNumberFormat="1" applyFont="1" applyBorder="1" applyAlignment="1">
      <alignment horizontal="left" vertical="top"/>
    </xf>
    <xf numFmtId="0" fontId="3" fillId="0" borderId="48" xfId="2" applyFont="1" applyBorder="1" applyAlignment="1">
      <alignment horizontal="left"/>
    </xf>
    <xf numFmtId="0" fontId="6" fillId="0" borderId="1" xfId="0" applyFont="1" applyBorder="1" applyAlignment="1">
      <alignment horizontal="left" vertical="top"/>
    </xf>
    <xf numFmtId="0" fontId="0" fillId="0" borderId="0" xfId="0" applyAlignment="1">
      <alignment horizontal="center" vertical="top"/>
    </xf>
    <xf numFmtId="0" fontId="0" fillId="0" borderId="0" xfId="0" applyAlignment="1">
      <alignment horizontal="left" vertical="top"/>
    </xf>
    <xf numFmtId="0" fontId="0" fillId="0" borderId="0" xfId="0" applyAlignment="1">
      <alignment vertical="top"/>
    </xf>
    <xf numFmtId="0" fontId="13" fillId="9" borderId="1" xfId="2" quotePrefix="1" applyFont="1" applyFill="1" applyBorder="1" applyAlignment="1" applyProtection="1">
      <alignment horizontal="center"/>
      <protection locked="0"/>
    </xf>
    <xf numFmtId="0" fontId="17" fillId="3" borderId="1" xfId="2" quotePrefix="1" applyFont="1" applyFill="1" applyBorder="1" applyAlignment="1" applyProtection="1">
      <alignment horizontal="center"/>
      <protection locked="0"/>
    </xf>
    <xf numFmtId="0" fontId="17" fillId="3" borderId="1" xfId="2" applyFont="1" applyFill="1" applyBorder="1" applyAlignment="1" applyProtection="1">
      <alignment horizontal="center"/>
      <protection locked="0"/>
    </xf>
    <xf numFmtId="0" fontId="0" fillId="0" borderId="0" xfId="0" applyAlignment="1">
      <alignment horizontal="center"/>
    </xf>
    <xf numFmtId="0" fontId="14" fillId="3" borderId="1" xfId="2" applyFont="1" applyFill="1" applyBorder="1" applyAlignment="1">
      <alignment horizontal="center" vertical="center"/>
    </xf>
    <xf numFmtId="0" fontId="35" fillId="15" borderId="0" xfId="0" applyFont="1" applyFill="1" applyAlignment="1">
      <alignment horizontal="center" vertical="center"/>
    </xf>
    <xf numFmtId="0" fontId="36" fillId="2" borderId="5" xfId="0" applyFont="1" applyFill="1" applyBorder="1" applyAlignment="1">
      <alignment horizontal="left" vertical="center"/>
    </xf>
    <xf numFmtId="0" fontId="36" fillId="2" borderId="7" xfId="0" applyFont="1" applyFill="1" applyBorder="1" applyAlignment="1">
      <alignment horizontal="left" vertical="center"/>
    </xf>
    <xf numFmtId="0" fontId="36" fillId="2" borderId="23" xfId="0" applyFont="1" applyFill="1" applyBorder="1" applyAlignment="1">
      <alignment horizontal="left" vertical="center"/>
    </xf>
    <xf numFmtId="0" fontId="36" fillId="2" borderId="41" xfId="0" applyFont="1" applyFill="1" applyBorder="1" applyAlignment="1">
      <alignment horizontal="left" vertical="center"/>
    </xf>
    <xf numFmtId="0" fontId="36" fillId="16" borderId="24" xfId="0" applyFont="1" applyFill="1" applyBorder="1" applyAlignment="1">
      <alignment horizontal="left" vertical="center"/>
    </xf>
    <xf numFmtId="0" fontId="36" fillId="16" borderId="23" xfId="0" applyFont="1" applyFill="1" applyBorder="1" applyAlignment="1">
      <alignment horizontal="left" vertical="center"/>
    </xf>
    <xf numFmtId="0" fontId="36" fillId="16" borderId="41" xfId="0" applyFont="1" applyFill="1" applyBorder="1" applyAlignment="1">
      <alignment horizontal="left" vertical="center"/>
    </xf>
    <xf numFmtId="0" fontId="13" fillId="5" borderId="31" xfId="2" applyFont="1" applyFill="1" applyBorder="1" applyAlignment="1">
      <alignment horizontal="center" vertical="center" wrapText="1"/>
    </xf>
    <xf numFmtId="0" fontId="13" fillId="5" borderId="48" xfId="2" applyFont="1" applyFill="1" applyBorder="1" applyAlignment="1">
      <alignment horizontal="center" vertical="center" wrapText="1"/>
    </xf>
    <xf numFmtId="0" fontId="14" fillId="14" borderId="31" xfId="2" quotePrefix="1" applyFont="1" applyFill="1" applyBorder="1" applyAlignment="1">
      <alignment horizontal="center" wrapText="1"/>
    </xf>
    <xf numFmtId="0" fontId="14" fillId="14" borderId="48" xfId="2" quotePrefix="1" applyFont="1" applyFill="1" applyBorder="1" applyAlignment="1">
      <alignment horizontal="center" wrapText="1"/>
    </xf>
    <xf numFmtId="0" fontId="14" fillId="14" borderId="62" xfId="2" quotePrefix="1" applyFont="1" applyFill="1" applyBorder="1" applyAlignment="1">
      <alignment horizontal="center" wrapText="1"/>
    </xf>
    <xf numFmtId="0" fontId="14" fillId="14" borderId="7" xfId="2" quotePrefix="1" applyFont="1" applyFill="1" applyBorder="1" applyAlignment="1">
      <alignment horizontal="center" wrapText="1"/>
    </xf>
    <xf numFmtId="0" fontId="14" fillId="14" borderId="6" xfId="2" quotePrefix="1" applyFont="1" applyFill="1" applyBorder="1" applyAlignment="1">
      <alignment horizontal="center" wrapText="1"/>
    </xf>
    <xf numFmtId="0" fontId="14" fillId="14" borderId="28" xfId="2" quotePrefix="1" applyFont="1" applyFill="1" applyBorder="1" applyAlignment="1">
      <alignment horizontal="left" vertical="center"/>
    </xf>
    <xf numFmtId="0" fontId="14" fillId="14" borderId="0" xfId="2" quotePrefix="1" applyFont="1" applyFill="1" applyAlignment="1">
      <alignment horizontal="left" vertical="center"/>
    </xf>
    <xf numFmtId="0" fontId="14" fillId="14" borderId="29" xfId="2" quotePrefix="1" applyFont="1" applyFill="1" applyBorder="1" applyAlignment="1">
      <alignment horizontal="left" vertical="center"/>
    </xf>
    <xf numFmtId="0" fontId="13" fillId="5" borderId="59" xfId="2" applyFont="1" applyFill="1" applyBorder="1" applyAlignment="1">
      <alignment horizontal="center" vertical="center"/>
    </xf>
    <xf numFmtId="0" fontId="13" fillId="5" borderId="60" xfId="2" applyFont="1" applyFill="1" applyBorder="1" applyAlignment="1">
      <alignment horizontal="center" vertical="center"/>
    </xf>
    <xf numFmtId="0" fontId="13" fillId="5" borderId="61" xfId="2" applyFont="1" applyFill="1" applyBorder="1" applyAlignment="1">
      <alignment horizontal="center" vertical="center"/>
    </xf>
    <xf numFmtId="0" fontId="13" fillId="5" borderId="24" xfId="2" quotePrefix="1" applyFont="1" applyFill="1" applyBorder="1" applyAlignment="1">
      <alignment horizontal="left" vertical="center" wrapText="1"/>
    </xf>
    <xf numFmtId="0" fontId="13" fillId="5" borderId="21" xfId="2" quotePrefix="1" applyFont="1" applyFill="1" applyBorder="1" applyAlignment="1">
      <alignment horizontal="left" vertical="center" wrapText="1"/>
    </xf>
    <xf numFmtId="0" fontId="13" fillId="5" borderId="36" xfId="2" quotePrefix="1" applyFont="1" applyFill="1" applyBorder="1" applyAlignment="1">
      <alignment horizontal="left" vertical="center" wrapText="1"/>
    </xf>
    <xf numFmtId="0" fontId="13" fillId="5" borderId="53" xfId="2" applyFont="1" applyFill="1" applyBorder="1" applyAlignment="1">
      <alignment horizontal="left" vertical="center" wrapText="1"/>
    </xf>
    <xf numFmtId="0" fontId="13" fillId="5" borderId="51" xfId="2" applyFont="1" applyFill="1" applyBorder="1" applyAlignment="1">
      <alignment horizontal="left" vertical="center" wrapText="1"/>
    </xf>
    <xf numFmtId="0" fontId="13" fillId="5" borderId="52" xfId="2" applyFont="1" applyFill="1" applyBorder="1" applyAlignment="1">
      <alignment horizontal="left" vertical="center" wrapText="1"/>
    </xf>
    <xf numFmtId="0" fontId="13" fillId="0" borderId="31" xfId="2" applyFont="1" applyBorder="1" applyAlignment="1">
      <alignment horizontal="center" vertical="center" wrapText="1"/>
    </xf>
    <xf numFmtId="0" fontId="13" fillId="0" borderId="48" xfId="2" applyFont="1" applyBorder="1" applyAlignment="1">
      <alignment horizontal="center" vertical="center" wrapText="1"/>
    </xf>
    <xf numFmtId="0" fontId="1" fillId="0" borderId="5" xfId="2" applyFont="1" applyBorder="1" applyAlignment="1">
      <alignment horizontal="center" vertical="center" wrapText="1"/>
    </xf>
    <xf numFmtId="0" fontId="1" fillId="0" borderId="6" xfId="2" applyFont="1" applyBorder="1" applyAlignment="1">
      <alignment horizontal="center" vertical="center" wrapText="1"/>
    </xf>
    <xf numFmtId="0" fontId="14" fillId="9" borderId="28" xfId="2" applyFont="1" applyFill="1" applyBorder="1" applyAlignment="1">
      <alignment horizontal="left"/>
    </xf>
    <xf numFmtId="0" fontId="14" fillId="9" borderId="0" xfId="2" applyFont="1" applyFill="1" applyAlignment="1">
      <alignment horizontal="left"/>
    </xf>
    <xf numFmtId="0" fontId="14" fillId="9" borderId="29" xfId="2" applyFont="1" applyFill="1" applyBorder="1" applyAlignment="1">
      <alignment horizontal="left"/>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3" fillId="0" borderId="2" xfId="2" quotePrefix="1" applyFont="1" applyBorder="1" applyAlignment="1">
      <alignment horizontal="center" vertical="center" wrapText="1"/>
    </xf>
    <xf numFmtId="0" fontId="13" fillId="0" borderId="3" xfId="2" quotePrefix="1" applyFont="1" applyBorder="1" applyAlignment="1">
      <alignment horizontal="center" vertical="center" wrapText="1"/>
    </xf>
    <xf numFmtId="0" fontId="13" fillId="0" borderId="4" xfId="2" quotePrefix="1" applyFont="1" applyBorder="1" applyAlignment="1">
      <alignment horizontal="center" vertical="center" wrapText="1"/>
    </xf>
    <xf numFmtId="0" fontId="13" fillId="0" borderId="2"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59" xfId="2" applyFont="1" applyBorder="1" applyAlignment="1">
      <alignment horizontal="center" vertical="center"/>
    </xf>
    <xf numFmtId="0" fontId="13" fillId="0" borderId="60" xfId="2" applyFont="1" applyBorder="1" applyAlignment="1">
      <alignment horizontal="center" vertical="center"/>
    </xf>
    <xf numFmtId="0" fontId="13" fillId="0" borderId="61" xfId="2" applyFont="1" applyBorder="1" applyAlignment="1">
      <alignment horizontal="center" vertical="center"/>
    </xf>
    <xf numFmtId="0" fontId="13" fillId="0" borderId="24" xfId="2" quotePrefix="1" applyFont="1" applyBorder="1" applyAlignment="1">
      <alignment horizontal="left" vertical="center" wrapText="1"/>
    </xf>
    <xf numFmtId="0" fontId="13" fillId="0" borderId="21" xfId="2" quotePrefix="1" applyFont="1" applyBorder="1" applyAlignment="1">
      <alignment horizontal="left" vertical="center" wrapText="1"/>
    </xf>
    <xf numFmtId="0" fontId="13" fillId="0" borderId="36" xfId="2" quotePrefix="1" applyFont="1" applyBorder="1" applyAlignment="1">
      <alignment horizontal="left" vertical="center" wrapText="1"/>
    </xf>
    <xf numFmtId="0" fontId="13" fillId="0" borderId="1" xfId="2" applyFont="1" applyBorder="1" applyAlignment="1">
      <alignment horizontal="center" vertical="center"/>
    </xf>
    <xf numFmtId="0" fontId="13" fillId="0" borderId="1" xfId="2" quotePrefix="1" applyFont="1" applyBorder="1" applyAlignment="1">
      <alignment horizontal="center" vertical="center" wrapText="1"/>
    </xf>
    <xf numFmtId="0" fontId="13" fillId="0" borderId="1" xfId="2" applyFont="1" applyBorder="1" applyAlignment="1">
      <alignment horizontal="center" vertical="center" wrapText="1"/>
    </xf>
    <xf numFmtId="0" fontId="13" fillId="0" borderId="53" xfId="2" applyFont="1" applyBorder="1" applyAlignment="1">
      <alignment horizontal="left" vertical="center" wrapText="1"/>
    </xf>
    <xf numFmtId="0" fontId="13" fillId="0" borderId="51" xfId="2" applyFont="1" applyBorder="1" applyAlignment="1">
      <alignment horizontal="left" vertical="center" wrapText="1"/>
    </xf>
    <xf numFmtId="0" fontId="13" fillId="0" borderId="52" xfId="2" applyFont="1" applyBorder="1" applyAlignment="1">
      <alignment horizontal="left" vertical="center" wrapText="1"/>
    </xf>
    <xf numFmtId="0" fontId="14" fillId="0" borderId="0" xfId="2" applyFont="1" applyAlignment="1">
      <alignment horizontal="center"/>
    </xf>
    <xf numFmtId="0" fontId="12" fillId="0" borderId="0" xfId="2" applyFont="1"/>
    <xf numFmtId="0" fontId="14" fillId="3" borderId="43" xfId="2" applyFont="1" applyFill="1" applyBorder="1" applyAlignment="1">
      <alignment horizontal="center"/>
    </xf>
    <xf numFmtId="0" fontId="14" fillId="3" borderId="39" xfId="2" applyFont="1" applyFill="1" applyBorder="1" applyAlignment="1">
      <alignment horizontal="center"/>
    </xf>
    <xf numFmtId="0" fontId="14" fillId="3" borderId="33" xfId="2" applyFont="1" applyFill="1" applyBorder="1" applyAlignment="1">
      <alignment horizontal="center"/>
    </xf>
    <xf numFmtId="0" fontId="14" fillId="3" borderId="5" xfId="2" applyFont="1" applyFill="1" applyBorder="1" applyAlignment="1">
      <alignment horizontal="center" vertical="center"/>
    </xf>
    <xf numFmtId="0" fontId="14" fillId="3" borderId="7" xfId="2" applyFont="1" applyFill="1" applyBorder="1" applyAlignment="1">
      <alignment horizontal="center" vertical="center"/>
    </xf>
    <xf numFmtId="0" fontId="14" fillId="3" borderId="6" xfId="2" applyFont="1" applyFill="1" applyBorder="1" applyAlignment="1">
      <alignment horizontal="center" vertical="center"/>
    </xf>
    <xf numFmtId="0" fontId="14" fillId="3" borderId="44" xfId="2" applyFont="1" applyFill="1" applyBorder="1" applyAlignment="1">
      <alignment horizontal="center" vertical="center"/>
    </xf>
    <xf numFmtId="0" fontId="14" fillId="3" borderId="25" xfId="2" applyFont="1" applyFill="1" applyBorder="1" applyAlignment="1">
      <alignment horizontal="center" vertical="center"/>
    </xf>
    <xf numFmtId="0" fontId="14" fillId="3" borderId="28" xfId="2" applyFont="1" applyFill="1" applyBorder="1" applyAlignment="1">
      <alignment horizontal="center" vertical="center"/>
    </xf>
    <xf numFmtId="0" fontId="14" fillId="3" borderId="46" xfId="2" applyFont="1" applyFill="1" applyBorder="1" applyAlignment="1">
      <alignment horizontal="center" vertical="center"/>
    </xf>
    <xf numFmtId="0" fontId="14" fillId="3" borderId="42" xfId="2" applyFont="1" applyFill="1" applyBorder="1" applyAlignment="1">
      <alignment horizontal="center" vertical="center"/>
    </xf>
    <xf numFmtId="0" fontId="14" fillId="3" borderId="47" xfId="2" applyFont="1" applyFill="1" applyBorder="1" applyAlignment="1">
      <alignment horizontal="center" vertical="center"/>
    </xf>
    <xf numFmtId="0" fontId="14" fillId="3" borderId="44" xfId="2" applyFont="1" applyFill="1" applyBorder="1" applyAlignment="1">
      <alignment horizontal="center" vertical="center" wrapText="1"/>
    </xf>
    <xf numFmtId="0" fontId="14" fillId="3" borderId="42" xfId="2" applyFont="1" applyFill="1" applyBorder="1" applyAlignment="1">
      <alignment horizontal="center" vertical="center" wrapText="1"/>
    </xf>
    <xf numFmtId="0" fontId="14" fillId="3" borderId="43" xfId="2" applyFont="1" applyFill="1" applyBorder="1" applyAlignment="1">
      <alignment horizontal="center" vertical="center"/>
    </xf>
    <xf numFmtId="0" fontId="14" fillId="3" borderId="58" xfId="2" applyFont="1" applyFill="1" applyBorder="1" applyAlignment="1">
      <alignment horizontal="center" vertical="center"/>
    </xf>
    <xf numFmtId="0" fontId="13" fillId="3" borderId="26" xfId="2" applyFont="1" applyFill="1" applyBorder="1" applyAlignment="1">
      <alignment horizontal="left" vertical="center"/>
    </xf>
    <xf numFmtId="0" fontId="13" fillId="3" borderId="27" xfId="2" applyFont="1" applyFill="1" applyBorder="1" applyAlignment="1">
      <alignment horizontal="left" vertical="center"/>
    </xf>
    <xf numFmtId="0" fontId="13" fillId="3" borderId="37" xfId="2" applyFont="1" applyFill="1" applyBorder="1" applyAlignment="1">
      <alignment horizontal="left" vertical="center"/>
    </xf>
    <xf numFmtId="0" fontId="13" fillId="3" borderId="32" xfId="2" applyFont="1" applyFill="1" applyBorder="1" applyAlignment="1">
      <alignment horizontal="left" vertical="center"/>
    </xf>
    <xf numFmtId="0" fontId="13" fillId="3" borderId="34" xfId="2" applyFont="1" applyFill="1" applyBorder="1" applyAlignment="1">
      <alignment horizontal="left" vertical="center"/>
    </xf>
    <xf numFmtId="0" fontId="13" fillId="3" borderId="35" xfId="2" applyFont="1" applyFill="1" applyBorder="1" applyAlignment="1">
      <alignment horizontal="left" vertical="center"/>
    </xf>
    <xf numFmtId="0" fontId="14" fillId="3" borderId="57" xfId="2" applyFont="1" applyFill="1" applyBorder="1" applyAlignment="1">
      <alignment horizontal="center" vertical="center"/>
    </xf>
    <xf numFmtId="0" fontId="14" fillId="3" borderId="28" xfId="2" applyFont="1" applyFill="1" applyBorder="1" applyAlignment="1">
      <alignment horizontal="center" vertical="center" wrapText="1"/>
    </xf>
    <xf numFmtId="0" fontId="0" fillId="0" borderId="0" xfId="0" applyAlignment="1">
      <alignment horizontal="center"/>
    </xf>
    <xf numFmtId="0" fontId="11" fillId="0" borderId="1" xfId="2" applyFont="1" applyBorder="1" applyAlignment="1">
      <alignment horizontal="center" vertical="center"/>
    </xf>
    <xf numFmtId="0" fontId="13" fillId="9" borderId="1" xfId="2" quotePrefix="1" applyFont="1" applyFill="1" applyBorder="1" applyAlignment="1" applyProtection="1">
      <alignment horizontal="center"/>
      <protection locked="0"/>
    </xf>
    <xf numFmtId="0" fontId="17" fillId="3" borderId="1" xfId="2" quotePrefix="1" applyFont="1" applyFill="1" applyBorder="1" applyAlignment="1" applyProtection="1">
      <alignment horizontal="center"/>
      <protection locked="0"/>
    </xf>
    <xf numFmtId="0" fontId="17" fillId="3" borderId="1" xfId="2" applyFont="1" applyFill="1" applyBorder="1" applyAlignment="1" applyProtection="1">
      <alignment horizontal="center"/>
      <protection locked="0"/>
    </xf>
    <xf numFmtId="0" fontId="18" fillId="0" borderId="0" xfId="2" applyFont="1" applyAlignment="1" applyProtection="1">
      <alignment horizontal="center" vertical="center"/>
      <protection locked="0"/>
    </xf>
    <xf numFmtId="0" fontId="29"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6" xfId="0" applyFont="1" applyBorder="1" applyAlignment="1">
      <alignment horizontal="center" vertical="center" wrapText="1"/>
    </xf>
    <xf numFmtId="0" fontId="0" fillId="0" borderId="0" xfId="0" applyAlignment="1">
      <alignment horizontal="center" wrapText="1"/>
    </xf>
    <xf numFmtId="0" fontId="2" fillId="0" borderId="0" xfId="2" applyFont="1" applyBorder="1" applyAlignment="1">
      <alignment horizontal="left"/>
    </xf>
    <xf numFmtId="0" fontId="3" fillId="0" borderId="0" xfId="2" applyFont="1" applyBorder="1" applyAlignment="1">
      <alignment horizontal="left"/>
    </xf>
    <xf numFmtId="0" fontId="15" fillId="3" borderId="43" xfId="2" applyFont="1" applyFill="1" applyBorder="1" applyAlignment="1">
      <alignment horizontal="center"/>
    </xf>
    <xf numFmtId="0" fontId="15" fillId="3" borderId="39" xfId="2" applyFont="1" applyFill="1" applyBorder="1" applyAlignment="1">
      <alignment horizontal="center"/>
    </xf>
    <xf numFmtId="0" fontId="15" fillId="3" borderId="33" xfId="2" applyFont="1" applyFill="1" applyBorder="1" applyAlignment="1">
      <alignment horizontal="center"/>
    </xf>
    <xf numFmtId="0" fontId="19" fillId="3" borderId="33" xfId="2" applyFont="1" applyFill="1" applyBorder="1"/>
    <xf numFmtId="0" fontId="19" fillId="3" borderId="48" xfId="2" applyFont="1" applyFill="1" applyBorder="1"/>
    <xf numFmtId="0" fontId="3" fillId="3" borderId="1" xfId="2" applyFont="1" applyFill="1" applyBorder="1" applyAlignment="1">
      <alignment horizontal="left"/>
    </xf>
    <xf numFmtId="0" fontId="15" fillId="13" borderId="42" xfId="2" applyFont="1" applyFill="1" applyBorder="1" applyAlignment="1">
      <alignment horizontal="center" vertical="center" wrapText="1"/>
    </xf>
    <xf numFmtId="0" fontId="19" fillId="3" borderId="48" xfId="2" applyFont="1" applyFill="1" applyBorder="1" applyAlignment="1">
      <alignment horizontal="center" vertical="center" wrapText="1"/>
    </xf>
    <xf numFmtId="0" fontId="15" fillId="13" borderId="42" xfId="2" applyFont="1" applyFill="1" applyBorder="1" applyAlignment="1">
      <alignment horizontal="center" vertical="center"/>
    </xf>
    <xf numFmtId="0" fontId="15" fillId="13" borderId="38" xfId="2" applyFont="1" applyFill="1" applyBorder="1" applyAlignment="1">
      <alignment horizontal="center" vertical="center"/>
    </xf>
    <xf numFmtId="0" fontId="15" fillId="13" borderId="47" xfId="2" applyFont="1" applyFill="1" applyBorder="1" applyAlignment="1">
      <alignment horizontal="center" vertical="center"/>
    </xf>
    <xf numFmtId="0" fontId="3" fillId="14" borderId="43" xfId="2" quotePrefix="1" applyFont="1" applyFill="1" applyBorder="1" applyAlignment="1">
      <alignment horizontal="center"/>
    </xf>
    <xf numFmtId="0" fontId="28" fillId="3" borderId="45" xfId="2" applyFont="1" applyFill="1" applyBorder="1"/>
    <xf numFmtId="0" fontId="0" fillId="14" borderId="49" xfId="2" quotePrefix="1" applyFont="1" applyFill="1" applyBorder="1" applyAlignment="1">
      <alignment horizontal="center"/>
    </xf>
    <xf numFmtId="0" fontId="0" fillId="14" borderId="40" xfId="2" quotePrefix="1" applyFont="1" applyFill="1" applyBorder="1" applyAlignment="1">
      <alignment horizontal="center"/>
    </xf>
    <xf numFmtId="0" fontId="0" fillId="14" borderId="50" xfId="2" quotePrefix="1" applyFont="1" applyFill="1" applyBorder="1" applyAlignment="1">
      <alignment horizontal="center"/>
    </xf>
    <xf numFmtId="0" fontId="0" fillId="0" borderId="1" xfId="0" applyBorder="1" applyAlignment="1">
      <alignment horizontal="left"/>
    </xf>
    <xf numFmtId="0" fontId="10" fillId="0" borderId="0" xfId="0" applyFont="1" applyAlignment="1">
      <alignment horizontal="center"/>
    </xf>
    <xf numFmtId="0" fontId="0" fillId="10" borderId="1" xfId="0" applyFill="1" applyBorder="1" applyAlignment="1">
      <alignment horizontal="center"/>
    </xf>
    <xf numFmtId="0" fontId="0" fillId="0" borderId="1" xfId="0" applyBorder="1" applyAlignment="1">
      <alignment horizontal="left" vertical="center"/>
    </xf>
    <xf numFmtId="0" fontId="0" fillId="0" borderId="5" xfId="0" applyBorder="1" applyAlignment="1">
      <alignment horizontal="center"/>
    </xf>
    <xf numFmtId="0" fontId="0" fillId="0" borderId="6" xfId="0" applyBorder="1" applyAlignment="1">
      <alignment horizontal="center"/>
    </xf>
    <xf numFmtId="43" fontId="0" fillId="10" borderId="1" xfId="5" applyFont="1" applyFill="1" applyBorder="1" applyAlignment="1">
      <alignment horizontal="center"/>
    </xf>
    <xf numFmtId="0" fontId="0" fillId="0" borderId="1" xfId="0" applyBorder="1" applyAlignment="1">
      <alignment horizontal="center"/>
    </xf>
    <xf numFmtId="0" fontId="0" fillId="10" borderId="1" xfId="0" applyFill="1" applyBorder="1" applyAlignment="1">
      <alignment horizontal="right"/>
    </xf>
    <xf numFmtId="2" fontId="0" fillId="0" borderId="1" xfId="0" applyNumberFormat="1" applyBorder="1" applyAlignment="1">
      <alignment horizontal="center"/>
    </xf>
    <xf numFmtId="2" fontId="0" fillId="10" borderId="1" xfId="0" applyNumberFormat="1" applyFill="1" applyBorder="1" applyAlignment="1">
      <alignment horizontal="center"/>
    </xf>
    <xf numFmtId="0" fontId="31" fillId="0" borderId="0" xfId="0" applyFont="1" applyAlignment="1">
      <alignment horizontal="center"/>
    </xf>
    <xf numFmtId="0" fontId="0" fillId="10" borderId="1" xfId="0" applyFill="1" applyBorder="1" applyAlignment="1">
      <alignment horizontal="center" wrapText="1"/>
    </xf>
    <xf numFmtId="0" fontId="8" fillId="0" borderId="12" xfId="0" applyFont="1" applyBorder="1" applyAlignment="1">
      <alignment vertical="center" wrapText="1"/>
    </xf>
    <xf numFmtId="0" fontId="8" fillId="0" borderId="14" xfId="0" applyFont="1" applyBorder="1" applyAlignment="1">
      <alignment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center"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9" fillId="7" borderId="9" xfId="0" applyFont="1" applyFill="1" applyBorder="1" applyAlignment="1">
      <alignment vertical="center" wrapText="1"/>
    </xf>
    <xf numFmtId="0" fontId="9" fillId="7" borderId="10" xfId="0" applyFont="1" applyFill="1" applyBorder="1" applyAlignment="1">
      <alignment vertical="center" wrapText="1"/>
    </xf>
    <xf numFmtId="0" fontId="9" fillId="7" borderId="11" xfId="0" applyFont="1" applyFill="1" applyBorder="1" applyAlignment="1">
      <alignment vertical="center" wrapText="1"/>
    </xf>
    <xf numFmtId="0" fontId="9" fillId="7" borderId="9"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8" fillId="6" borderId="9" xfId="0" applyFont="1" applyFill="1" applyBorder="1" applyAlignment="1">
      <alignment vertical="center" wrapText="1"/>
    </xf>
    <xf numFmtId="0" fontId="8" fillId="6" borderId="11" xfId="0" applyFont="1" applyFill="1" applyBorder="1" applyAlignment="1">
      <alignment vertical="center" wrapText="1"/>
    </xf>
    <xf numFmtId="0" fontId="8" fillId="0" borderId="9" xfId="0" applyFont="1" applyBorder="1" applyAlignment="1">
      <alignment horizontal="left" wrapText="1" indent="1"/>
    </xf>
    <xf numFmtId="0" fontId="8" fillId="0" borderId="10" xfId="0" applyFont="1" applyBorder="1" applyAlignment="1">
      <alignment horizontal="left" wrapText="1" indent="1"/>
    </xf>
    <xf numFmtId="0" fontId="8" fillId="0" borderId="11" xfId="0" applyFont="1" applyBorder="1" applyAlignment="1">
      <alignment horizontal="left" wrapText="1" indent="1"/>
    </xf>
    <xf numFmtId="0" fontId="8" fillId="0" borderId="9" xfId="0" applyFont="1" applyBorder="1" applyAlignment="1">
      <alignment horizontal="left" vertical="top" wrapText="1"/>
    </xf>
    <xf numFmtId="0" fontId="8" fillId="0" borderId="11" xfId="0" applyFont="1" applyBorder="1" applyAlignment="1">
      <alignment horizontal="left" vertical="top" wrapText="1"/>
    </xf>
    <xf numFmtId="0" fontId="9" fillId="7" borderId="9" xfId="0" applyFont="1" applyFill="1" applyBorder="1" applyAlignment="1">
      <alignment horizontal="left" vertical="center" wrapText="1" indent="10"/>
    </xf>
    <xf numFmtId="0" fontId="9" fillId="7" borderId="11" xfId="0" applyFont="1" applyFill="1" applyBorder="1" applyAlignment="1">
      <alignment horizontal="left" vertical="center" wrapText="1" indent="10"/>
    </xf>
    <xf numFmtId="0" fontId="9" fillId="6" borderId="9"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8" fillId="0" borderId="9" xfId="0" applyFont="1" applyBorder="1" applyAlignment="1">
      <alignment horizontal="left" vertical="center" wrapText="1" readingOrder="1"/>
    </xf>
    <xf numFmtId="0" fontId="8" fillId="0" borderId="11" xfId="0" applyFont="1" applyBorder="1" applyAlignment="1">
      <alignment horizontal="left" vertical="center" wrapText="1" readingOrder="1"/>
    </xf>
    <xf numFmtId="0" fontId="30" fillId="0" borderId="1" xfId="3" applyFont="1" applyBorder="1" applyAlignment="1">
      <alignment horizontal="left" vertical="center" wrapText="1"/>
    </xf>
    <xf numFmtId="43" fontId="0" fillId="0" borderId="1" xfId="5" applyFont="1" applyBorder="1" applyAlignment="1">
      <alignment horizontal="center"/>
    </xf>
    <xf numFmtId="2" fontId="0" fillId="0" borderId="1" xfId="0" applyNumberFormat="1" applyBorder="1" applyAlignment="1">
      <alignment horizontal="center" wrapText="1"/>
    </xf>
    <xf numFmtId="0" fontId="13" fillId="10" borderId="1" xfId="2" applyFont="1" applyFill="1" applyBorder="1" applyProtection="1">
      <protection locked="0"/>
    </xf>
    <xf numFmtId="0" fontId="13" fillId="10" borderId="1" xfId="2" applyFont="1" applyFill="1" applyBorder="1" applyAlignment="1" applyProtection="1">
      <alignment horizontal="center"/>
      <protection locked="0"/>
    </xf>
    <xf numFmtId="0" fontId="17" fillId="10" borderId="1" xfId="2" applyFont="1" applyFill="1" applyBorder="1" applyProtection="1">
      <protection locked="0"/>
    </xf>
    <xf numFmtId="0" fontId="14" fillId="10" borderId="1" xfId="2" applyFont="1" applyFill="1" applyBorder="1" applyAlignment="1" applyProtection="1">
      <alignment horizontal="center"/>
      <protection locked="0"/>
    </xf>
    <xf numFmtId="0" fontId="13" fillId="5" borderId="1" xfId="2" applyFont="1" applyFill="1" applyBorder="1" applyProtection="1">
      <protection locked="0"/>
    </xf>
    <xf numFmtId="0" fontId="14" fillId="11" borderId="1" xfId="2" applyFont="1" applyFill="1" applyBorder="1" applyAlignment="1" applyProtection="1">
      <alignment horizontal="center" vertical="center" wrapText="1"/>
      <protection locked="0"/>
    </xf>
    <xf numFmtId="0" fontId="19" fillId="10" borderId="1" xfId="2" applyFont="1" applyFill="1" applyBorder="1" applyAlignment="1" applyProtection="1">
      <alignment horizontal="center" vertical="center" wrapText="1"/>
      <protection locked="0"/>
    </xf>
    <xf numFmtId="0" fontId="20" fillId="10" borderId="1" xfId="2" applyFont="1" applyFill="1" applyBorder="1" applyAlignment="1" applyProtection="1">
      <alignment horizontal="center" vertical="center" wrapText="1"/>
      <protection locked="0"/>
    </xf>
    <xf numFmtId="0" fontId="14" fillId="9" borderId="1" xfId="2" applyFont="1" applyFill="1" applyBorder="1" applyProtection="1">
      <protection locked="0"/>
    </xf>
    <xf numFmtId="0" fontId="11" fillId="0" borderId="1" xfId="2" applyFont="1" applyBorder="1" applyAlignment="1" applyProtection="1">
      <alignment horizontal="left" vertical="center" wrapText="1"/>
      <protection locked="0"/>
    </xf>
    <xf numFmtId="0" fontId="17" fillId="0" borderId="1" xfId="2" applyFont="1" applyBorder="1" applyAlignment="1" applyProtection="1">
      <alignment horizontal="left" vertical="center" wrapText="1"/>
      <protection locked="0"/>
    </xf>
    <xf numFmtId="0" fontId="17" fillId="0" borderId="1" xfId="2" applyNumberFormat="1" applyFont="1" applyBorder="1" applyAlignment="1" applyProtection="1">
      <alignment horizontal="center" vertical="center"/>
      <protection locked="0"/>
    </xf>
    <xf numFmtId="9" fontId="17" fillId="0" borderId="1" xfId="1" applyNumberFormat="1" applyFont="1" applyBorder="1" applyAlignment="1" applyProtection="1">
      <alignment horizontal="center" vertical="center"/>
      <protection locked="0"/>
    </xf>
    <xf numFmtId="0" fontId="17" fillId="0" borderId="1"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protection locked="0"/>
    </xf>
    <xf numFmtId="166" fontId="17" fillId="0" borderId="1" xfId="6" applyNumberFormat="1" applyFont="1" applyBorder="1" applyAlignment="1" applyProtection="1">
      <alignment vertical="center"/>
      <protection locked="0"/>
    </xf>
    <xf numFmtId="166" fontId="17" fillId="0" borderId="1" xfId="6" applyNumberFormat="1" applyFont="1" applyBorder="1" applyAlignment="1" applyProtection="1">
      <alignment horizontal="center" vertical="center"/>
      <protection locked="0"/>
    </xf>
    <xf numFmtId="0" fontId="18" fillId="4" borderId="1" xfId="2" applyFont="1" applyFill="1" applyBorder="1" applyAlignment="1" applyProtection="1">
      <alignment horizontal="left" vertical="top"/>
      <protection locked="0"/>
    </xf>
    <xf numFmtId="166" fontId="21" fillId="12" borderId="1" xfId="6" applyNumberFormat="1" applyFont="1" applyFill="1" applyBorder="1" applyAlignment="1" applyProtection="1">
      <alignment horizontal="center" vertical="center"/>
      <protection locked="0"/>
    </xf>
    <xf numFmtId="0" fontId="14" fillId="9" borderId="1" xfId="2" applyFont="1" applyFill="1" applyBorder="1" applyAlignment="1" applyProtection="1">
      <alignment horizontal="left"/>
      <protection locked="0"/>
    </xf>
    <xf numFmtId="0" fontId="22" fillId="4" borderId="1" xfId="2" applyFont="1" applyFill="1" applyBorder="1" applyAlignment="1" applyProtection="1">
      <alignment horizontal="left" vertical="top"/>
      <protection locked="0"/>
    </xf>
    <xf numFmtId="168" fontId="21" fillId="12" borderId="1" xfId="6" applyNumberFormat="1" applyFont="1" applyFill="1" applyBorder="1" applyAlignment="1" applyProtection="1">
      <alignment horizontal="center" vertical="center"/>
      <protection locked="0"/>
    </xf>
    <xf numFmtId="0" fontId="14" fillId="9" borderId="5" xfId="2" applyFont="1" applyFill="1" applyBorder="1" applyAlignment="1" applyProtection="1">
      <protection locked="0"/>
    </xf>
    <xf numFmtId="0" fontId="14" fillId="9" borderId="7" xfId="2" applyFont="1" applyFill="1" applyBorder="1" applyAlignment="1" applyProtection="1">
      <protection locked="0"/>
    </xf>
    <xf numFmtId="0" fontId="14" fillId="9" borderId="6" xfId="2" applyFont="1" applyFill="1" applyBorder="1" applyAlignment="1" applyProtection="1">
      <protection locked="0"/>
    </xf>
    <xf numFmtId="0" fontId="13" fillId="0" borderId="7" xfId="2" applyFont="1" applyBorder="1" applyAlignment="1" applyProtection="1">
      <alignment horizontal="left"/>
      <protection locked="0"/>
    </xf>
    <xf numFmtId="0" fontId="13" fillId="0" borderId="6" xfId="2" applyFont="1" applyBorder="1" applyAlignment="1" applyProtection="1">
      <alignment horizontal="left"/>
      <protection locked="0"/>
    </xf>
    <xf numFmtId="0" fontId="13" fillId="5" borderId="5" xfId="2" applyFont="1" applyFill="1" applyBorder="1" applyProtection="1">
      <protection locked="0"/>
    </xf>
    <xf numFmtId="0" fontId="14" fillId="5" borderId="5" xfId="2" applyFont="1" applyFill="1" applyBorder="1" applyAlignment="1" applyProtection="1">
      <protection locked="0"/>
    </xf>
    <xf numFmtId="0" fontId="13" fillId="0" borderId="0" xfId="2" applyFont="1" applyBorder="1" applyAlignment="1">
      <alignment horizontal="center" vertical="center"/>
    </xf>
    <xf numFmtId="0" fontId="13" fillId="0" borderId="0" xfId="2" quotePrefix="1" applyFont="1" applyBorder="1" applyAlignment="1">
      <alignment horizontal="center" vertical="center" wrapText="1"/>
    </xf>
    <xf numFmtId="0" fontId="13" fillId="0" borderId="0" xfId="2" applyFont="1" applyBorder="1" applyAlignment="1">
      <alignment horizontal="center" vertical="center" wrapText="1"/>
    </xf>
    <xf numFmtId="0" fontId="1" fillId="0" borderId="0" xfId="2" applyFont="1" applyBorder="1" applyAlignment="1">
      <alignment horizontal="center" vertical="center" wrapText="1"/>
    </xf>
    <xf numFmtId="0" fontId="13" fillId="0" borderId="0" xfId="2" applyFont="1" applyBorder="1" applyAlignment="1">
      <alignment vertical="center" wrapText="1"/>
    </xf>
    <xf numFmtId="0" fontId="13" fillId="0" borderId="0" xfId="6" applyNumberFormat="1" applyFont="1" applyBorder="1" applyAlignment="1">
      <alignment horizontal="center" vertical="center" wrapText="1"/>
    </xf>
    <xf numFmtId="41" fontId="13" fillId="0" borderId="0" xfId="6" applyFont="1" applyBorder="1" applyAlignment="1">
      <alignment horizontal="center" vertical="center" wrapText="1"/>
    </xf>
    <xf numFmtId="0" fontId="0" fillId="5" borderId="0" xfId="0" applyFill="1" applyBorder="1" applyAlignment="1">
      <alignment horizontal="center"/>
    </xf>
    <xf numFmtId="43" fontId="0" fillId="5" borderId="0" xfId="5" applyFont="1" applyFill="1" applyBorder="1" applyAlignment="1">
      <alignment horizontal="center"/>
    </xf>
  </cellXfs>
  <cellStyles count="7">
    <cellStyle name="Comma" xfId="5" builtinId="3"/>
    <cellStyle name="Comma [0]" xfId="6" builtinId="6"/>
    <cellStyle name="Comma [0] 2" xfId="4"/>
    <cellStyle name="Normal" xfId="0" builtinId="0"/>
    <cellStyle name="Normal 2" xfId="2"/>
    <cellStyle name="Normal 2 2" xfId="3"/>
    <cellStyle name="Percent" xfId="1" builtinId="5"/>
  </cellStyles>
  <dxfs count="0"/>
  <tableStyles count="0" defaultTableStyle="TableStyleMedium2" defaultPivotStyle="PivotStyleLight16"/>
  <colors>
    <mruColors>
      <color rgb="FFF3CECC"/>
      <color rgb="FFE8D9F5"/>
      <color rgb="FFECAF9D"/>
      <color rgb="FFFAEFF2"/>
      <color rgb="FFE2F7F4"/>
      <color rgb="FFC7E0B4"/>
      <color rgb="FFB3F5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home!A1"/><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9"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6</xdr:col>
      <xdr:colOff>18222</xdr:colOff>
      <xdr:row>11</xdr:row>
      <xdr:rowOff>0</xdr:rowOff>
    </xdr:from>
    <xdr:to>
      <xdr:col>7</xdr:col>
      <xdr:colOff>417774</xdr:colOff>
      <xdr:row>14</xdr:row>
      <xdr:rowOff>241101</xdr:rowOff>
    </xdr:to>
    <xdr:sp macro="" textlink="">
      <xdr:nvSpPr>
        <xdr:cNvPr id="2" name="leftArrowCallout"/>
        <xdr:cNvSpPr/>
      </xdr:nvSpPr>
      <xdr:spPr>
        <a:xfrm>
          <a:off x="7771572" y="2857500"/>
          <a:ext cx="1009152" cy="1098351"/>
        </a:xfrm>
        <a:prstGeom prst="leftArrowCallout">
          <a:avLst/>
        </a:prstGeom>
        <a:solidFill>
          <a:srgbClr val="4F81BD"/>
        </a:solidFill>
        <a:ln w="9525" cap="flat" cmpd="sng">
          <a:solidFill>
            <a:srgbClr val="4F81BD"/>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100" b="1">
              <a:solidFill>
                <a:srgbClr val="FFFFFF"/>
              </a:solidFill>
              <a:latin typeface="Arial" panose="00000000000000000000" charset="0"/>
              <a:ea typeface="Arial" panose="00000000000000000000" charset="0"/>
            </a:rPr>
            <a:t>BACK TO MENU UTAMA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485775</xdr:colOff>
      <xdr:row>1</xdr:row>
      <xdr:rowOff>0</xdr:rowOff>
    </xdr:from>
    <xdr:to>
      <xdr:col>12</xdr:col>
      <xdr:colOff>115725</xdr:colOff>
      <xdr:row>4</xdr:row>
      <xdr:rowOff>77625</xdr:rowOff>
    </xdr:to>
    <xdr:sp macro="" textlink="">
      <xdr:nvSpPr>
        <xdr:cNvPr id="2" name="Oval 1">
          <a:hlinkClick xmlns:r="http://schemas.openxmlformats.org/officeDocument/2006/relationships" r:id="rId1"/>
          <a:extLst>
            <a:ext uri="{FF2B5EF4-FFF2-40B4-BE49-F238E27FC236}">
              <a16:creationId xmlns="" xmlns:a16="http://schemas.microsoft.com/office/drawing/2014/main" id="{F9A7A056-DC3E-4C3C-90E8-6DE8BE8DCC57}"/>
            </a:ext>
          </a:extLst>
        </xdr:cNvPr>
        <xdr:cNvSpPr/>
      </xdr:nvSpPr>
      <xdr:spPr>
        <a:xfrm>
          <a:off x="10829925" y="238125"/>
          <a:ext cx="792000" cy="792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0</xdr:colOff>
      <xdr:row>8</xdr:row>
      <xdr:rowOff>190499</xdr:rowOff>
    </xdr:from>
    <xdr:to>
      <xdr:col>31</xdr:col>
      <xdr:colOff>822960</xdr:colOff>
      <xdr:row>11</xdr:row>
      <xdr:rowOff>441959</xdr:rowOff>
    </xdr:to>
    <xdr:sp macro="" textlink="">
      <xdr:nvSpPr>
        <xdr:cNvPr id="2" name="Oval 1">
          <a:hlinkClick xmlns:r="http://schemas.openxmlformats.org/officeDocument/2006/relationships" r:id="rId1"/>
          <a:extLst>
            <a:ext uri="{FF2B5EF4-FFF2-40B4-BE49-F238E27FC236}">
              <a16:creationId xmlns:a16="http://schemas.microsoft.com/office/drawing/2014/main" xmlns="" id="{7EFCC6F0-22B4-44CF-BA09-AD9D8EFEE9D3}"/>
            </a:ext>
          </a:extLst>
        </xdr:cNvPr>
        <xdr:cNvSpPr/>
      </xdr:nvSpPr>
      <xdr:spPr>
        <a:xfrm>
          <a:off x="18973800" y="1800224"/>
          <a:ext cx="822960" cy="82296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editAs="oneCell">
    <xdr:from>
      <xdr:col>38</xdr:col>
      <xdr:colOff>1127881</xdr:colOff>
      <xdr:row>19</xdr:row>
      <xdr:rowOff>142119</xdr:rowOff>
    </xdr:from>
    <xdr:to>
      <xdr:col>62</xdr:col>
      <xdr:colOff>884</xdr:colOff>
      <xdr:row>39</xdr:row>
      <xdr:rowOff>149180</xdr:rowOff>
    </xdr:to>
    <xdr:pic>
      <xdr:nvPicPr>
        <xdr:cNvPr id="3" name="Picture 2">
          <a:extLst>
            <a:ext uri="{FF2B5EF4-FFF2-40B4-BE49-F238E27FC236}">
              <a16:creationId xmlns:a16="http://schemas.microsoft.com/office/drawing/2014/main" xmlns="" id="{4A60B726-9AD0-42A9-94D5-D218483A4577}"/>
            </a:ext>
          </a:extLst>
        </xdr:cNvPr>
        <xdr:cNvPicPr>
          <a:picLocks noChangeAspect="1"/>
        </xdr:cNvPicPr>
      </xdr:nvPicPr>
      <xdr:blipFill>
        <a:blip xmlns:r="http://schemas.openxmlformats.org/officeDocument/2006/relationships" r:embed="rId2"/>
        <a:stretch>
          <a:fillRect/>
        </a:stretch>
      </xdr:blipFill>
      <xdr:spPr>
        <a:xfrm>
          <a:off x="31836481" y="6380994"/>
          <a:ext cx="17561053" cy="4258386"/>
        </a:xfrm>
        <a:prstGeom prst="rect">
          <a:avLst/>
        </a:prstGeom>
      </xdr:spPr>
    </xdr:pic>
    <xdr:clientData/>
  </xdr:twoCellAnchor>
  <xdr:twoCellAnchor>
    <xdr:from>
      <xdr:col>35</xdr:col>
      <xdr:colOff>963084</xdr:colOff>
      <xdr:row>13</xdr:row>
      <xdr:rowOff>179917</xdr:rowOff>
    </xdr:from>
    <xdr:to>
      <xdr:col>38</xdr:col>
      <xdr:colOff>816429</xdr:colOff>
      <xdr:row>19</xdr:row>
      <xdr:rowOff>639536</xdr:rowOff>
    </xdr:to>
    <xdr:cxnSp macro="">
      <xdr:nvCxnSpPr>
        <xdr:cNvPr id="4" name="Straight Arrow Connector 3">
          <a:extLst>
            <a:ext uri="{FF2B5EF4-FFF2-40B4-BE49-F238E27FC236}">
              <a16:creationId xmlns:a16="http://schemas.microsoft.com/office/drawing/2014/main" xmlns="" id="{10B7AD54-3B5F-4F0B-B90A-D62582141A3B}"/>
            </a:ext>
          </a:extLst>
        </xdr:cNvPr>
        <xdr:cNvCxnSpPr/>
      </xdr:nvCxnSpPr>
      <xdr:spPr>
        <a:xfrm>
          <a:off x="28309359" y="3694642"/>
          <a:ext cx="3215670" cy="281229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31</xdr:col>
      <xdr:colOff>0</xdr:colOff>
      <xdr:row>8</xdr:row>
      <xdr:rowOff>190499</xdr:rowOff>
    </xdr:from>
    <xdr:to>
      <xdr:col>31</xdr:col>
      <xdr:colOff>822960</xdr:colOff>
      <xdr:row>11</xdr:row>
      <xdr:rowOff>441959</xdr:rowOff>
    </xdr:to>
    <xdr:sp macro="" textlink="">
      <xdr:nvSpPr>
        <xdr:cNvPr id="5" name="Oval 4">
          <a:hlinkClick xmlns:r="http://schemas.openxmlformats.org/officeDocument/2006/relationships" r:id="rId1"/>
          <a:extLst>
            <a:ext uri="{FF2B5EF4-FFF2-40B4-BE49-F238E27FC236}">
              <a16:creationId xmlns="" xmlns:a16="http://schemas.microsoft.com/office/drawing/2014/main" id="{7EFCC6F0-22B4-44CF-BA09-AD9D8EFEE9D3}"/>
            </a:ext>
          </a:extLst>
        </xdr:cNvPr>
        <xdr:cNvSpPr/>
      </xdr:nvSpPr>
      <xdr:spPr>
        <a:xfrm>
          <a:off x="18973800" y="1800224"/>
          <a:ext cx="822960" cy="82296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editAs="oneCell">
    <xdr:from>
      <xdr:col>38</xdr:col>
      <xdr:colOff>1127881</xdr:colOff>
      <xdr:row>19</xdr:row>
      <xdr:rowOff>142119</xdr:rowOff>
    </xdr:from>
    <xdr:to>
      <xdr:col>54</xdr:col>
      <xdr:colOff>791459</xdr:colOff>
      <xdr:row>39</xdr:row>
      <xdr:rowOff>124175</xdr:rowOff>
    </xdr:to>
    <xdr:pic>
      <xdr:nvPicPr>
        <xdr:cNvPr id="6" name="Picture 5">
          <a:extLst>
            <a:ext uri="{FF2B5EF4-FFF2-40B4-BE49-F238E27FC236}">
              <a16:creationId xmlns="" xmlns:a16="http://schemas.microsoft.com/office/drawing/2014/main" id="{4A60B726-9AD0-42A9-94D5-D218483A4577}"/>
            </a:ext>
          </a:extLst>
        </xdr:cNvPr>
        <xdr:cNvPicPr>
          <a:picLocks noChangeAspect="1"/>
        </xdr:cNvPicPr>
      </xdr:nvPicPr>
      <xdr:blipFill>
        <a:blip xmlns:r="http://schemas.openxmlformats.org/officeDocument/2006/relationships" r:embed="rId2"/>
        <a:stretch>
          <a:fillRect/>
        </a:stretch>
      </xdr:blipFill>
      <xdr:spPr>
        <a:xfrm>
          <a:off x="31836481" y="6380994"/>
          <a:ext cx="12589003" cy="4233381"/>
        </a:xfrm>
        <a:prstGeom prst="rect">
          <a:avLst/>
        </a:prstGeom>
      </xdr:spPr>
    </xdr:pic>
    <xdr:clientData/>
  </xdr:twoCellAnchor>
  <xdr:twoCellAnchor>
    <xdr:from>
      <xdr:col>35</xdr:col>
      <xdr:colOff>963084</xdr:colOff>
      <xdr:row>13</xdr:row>
      <xdr:rowOff>179917</xdr:rowOff>
    </xdr:from>
    <xdr:to>
      <xdr:col>38</xdr:col>
      <xdr:colOff>816429</xdr:colOff>
      <xdr:row>19</xdr:row>
      <xdr:rowOff>639536</xdr:rowOff>
    </xdr:to>
    <xdr:cxnSp macro="">
      <xdr:nvCxnSpPr>
        <xdr:cNvPr id="7" name="Straight Arrow Connector 6">
          <a:extLst>
            <a:ext uri="{FF2B5EF4-FFF2-40B4-BE49-F238E27FC236}">
              <a16:creationId xmlns="" xmlns:a16="http://schemas.microsoft.com/office/drawing/2014/main" id="{10B7AD54-3B5F-4F0B-B90A-D62582141A3B}"/>
            </a:ext>
          </a:extLst>
        </xdr:cNvPr>
        <xdr:cNvCxnSpPr/>
      </xdr:nvCxnSpPr>
      <xdr:spPr>
        <a:xfrm>
          <a:off x="28309359" y="3694642"/>
          <a:ext cx="3215670" cy="281229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40822</xdr:colOff>
      <xdr:row>69</xdr:row>
      <xdr:rowOff>81645</xdr:rowOff>
    </xdr:from>
    <xdr:to>
      <xdr:col>10</xdr:col>
      <xdr:colOff>900121</xdr:colOff>
      <xdr:row>80</xdr:row>
      <xdr:rowOff>103144</xdr:rowOff>
    </xdr:to>
    <xdr:pic>
      <xdr:nvPicPr>
        <xdr:cNvPr id="8" name="Picture 7">
          <a:extLst>
            <a:ext uri="{FF2B5EF4-FFF2-40B4-BE49-F238E27FC236}">
              <a16:creationId xmlns="" xmlns:a16="http://schemas.microsoft.com/office/drawing/2014/main" id="{1E1A2A6B-58E2-499F-B8E1-CE412F5D9DD0}"/>
            </a:ext>
          </a:extLst>
        </xdr:cNvPr>
        <xdr:cNvPicPr>
          <a:picLocks noChangeAspect="1"/>
        </xdr:cNvPicPr>
      </xdr:nvPicPr>
      <xdr:blipFill>
        <a:blip xmlns:r="http://schemas.openxmlformats.org/officeDocument/2006/relationships" r:embed="rId3"/>
        <a:stretch>
          <a:fillRect/>
        </a:stretch>
      </xdr:blipFill>
      <xdr:spPr>
        <a:xfrm>
          <a:off x="402772" y="22751145"/>
          <a:ext cx="5374149" cy="2136049"/>
        </a:xfrm>
        <a:prstGeom prst="rect">
          <a:avLst/>
        </a:prstGeom>
      </xdr:spPr>
    </xdr:pic>
    <xdr:clientData/>
  </xdr:twoCellAnchor>
  <xdr:twoCellAnchor editAs="oneCell">
    <xdr:from>
      <xdr:col>10</xdr:col>
      <xdr:colOff>136070</xdr:colOff>
      <xdr:row>55</xdr:row>
      <xdr:rowOff>163285</xdr:rowOff>
    </xdr:from>
    <xdr:to>
      <xdr:col>24</xdr:col>
      <xdr:colOff>140721</xdr:colOff>
      <xdr:row>81</xdr:row>
      <xdr:rowOff>155841</xdr:rowOff>
    </xdr:to>
    <xdr:pic>
      <xdr:nvPicPr>
        <xdr:cNvPr id="9" name="Picture 8">
          <a:extLst>
            <a:ext uri="{FF2B5EF4-FFF2-40B4-BE49-F238E27FC236}">
              <a16:creationId xmlns="" xmlns:a16="http://schemas.microsoft.com/office/drawing/2014/main" id="{C4092C4C-C22D-4BE6-802C-2831DC84F9DE}"/>
            </a:ext>
          </a:extLst>
        </xdr:cNvPr>
        <xdr:cNvPicPr>
          <a:picLocks noChangeAspect="1"/>
        </xdr:cNvPicPr>
      </xdr:nvPicPr>
      <xdr:blipFill>
        <a:blip xmlns:r="http://schemas.openxmlformats.org/officeDocument/2006/relationships" r:embed="rId4"/>
        <a:stretch>
          <a:fillRect/>
        </a:stretch>
      </xdr:blipFill>
      <xdr:spPr>
        <a:xfrm>
          <a:off x="6946445" y="20165785"/>
          <a:ext cx="5433901" cy="5031281"/>
        </a:xfrm>
        <a:prstGeom prst="rect">
          <a:avLst/>
        </a:prstGeom>
      </xdr:spPr>
    </xdr:pic>
    <xdr:clientData/>
  </xdr:twoCellAnchor>
  <xdr:twoCellAnchor editAs="oneCell">
    <xdr:from>
      <xdr:col>1</xdr:col>
      <xdr:colOff>557894</xdr:colOff>
      <xdr:row>55</xdr:row>
      <xdr:rowOff>54429</xdr:rowOff>
    </xdr:from>
    <xdr:to>
      <xdr:col>9</xdr:col>
      <xdr:colOff>414511</xdr:colOff>
      <xdr:row>59</xdr:row>
      <xdr:rowOff>171340</xdr:rowOff>
    </xdr:to>
    <xdr:pic>
      <xdr:nvPicPr>
        <xdr:cNvPr id="10" name="Picture 9">
          <a:extLst>
            <a:ext uri="{FF2B5EF4-FFF2-40B4-BE49-F238E27FC236}">
              <a16:creationId xmlns="" xmlns:a16="http://schemas.microsoft.com/office/drawing/2014/main" id="{5AED2561-2542-497C-88D8-E222E434186D}"/>
            </a:ext>
          </a:extLst>
        </xdr:cNvPr>
        <xdr:cNvPicPr>
          <a:picLocks noChangeAspect="1"/>
        </xdr:cNvPicPr>
      </xdr:nvPicPr>
      <xdr:blipFill>
        <a:blip xmlns:r="http://schemas.openxmlformats.org/officeDocument/2006/relationships" r:embed="rId5"/>
        <a:stretch>
          <a:fillRect/>
        </a:stretch>
      </xdr:blipFill>
      <xdr:spPr>
        <a:xfrm>
          <a:off x="919844" y="20056929"/>
          <a:ext cx="4066667" cy="878911"/>
        </a:xfrm>
        <a:prstGeom prst="rect">
          <a:avLst/>
        </a:prstGeom>
      </xdr:spPr>
    </xdr:pic>
    <xdr:clientData/>
  </xdr:twoCellAnchor>
  <xdr:twoCellAnchor editAs="oneCell">
    <xdr:from>
      <xdr:col>1</xdr:col>
      <xdr:colOff>473849</xdr:colOff>
      <xdr:row>60</xdr:row>
      <xdr:rowOff>146477</xdr:rowOff>
    </xdr:from>
    <xdr:to>
      <xdr:col>9</xdr:col>
      <xdr:colOff>254275</xdr:colOff>
      <xdr:row>65</xdr:row>
      <xdr:rowOff>40233</xdr:rowOff>
    </xdr:to>
    <xdr:pic>
      <xdr:nvPicPr>
        <xdr:cNvPr id="11" name="Picture 10">
          <a:extLst>
            <a:ext uri="{FF2B5EF4-FFF2-40B4-BE49-F238E27FC236}">
              <a16:creationId xmlns="" xmlns:a16="http://schemas.microsoft.com/office/drawing/2014/main" id="{0ACEF17E-896D-4810-8795-BE2AAFE01D32}"/>
            </a:ext>
          </a:extLst>
        </xdr:cNvPr>
        <xdr:cNvPicPr>
          <a:picLocks noChangeAspect="1"/>
        </xdr:cNvPicPr>
      </xdr:nvPicPr>
      <xdr:blipFill>
        <a:blip xmlns:r="http://schemas.openxmlformats.org/officeDocument/2006/relationships" r:embed="rId6"/>
        <a:stretch>
          <a:fillRect/>
        </a:stretch>
      </xdr:blipFill>
      <xdr:spPr>
        <a:xfrm>
          <a:off x="835799" y="21101477"/>
          <a:ext cx="3990476" cy="874831"/>
        </a:xfrm>
        <a:prstGeom prst="rect">
          <a:avLst/>
        </a:prstGeom>
      </xdr:spPr>
    </xdr:pic>
    <xdr:clientData/>
  </xdr:twoCellAnchor>
  <xdr:twoCellAnchor editAs="oneCell">
    <xdr:from>
      <xdr:col>24</xdr:col>
      <xdr:colOff>40821</xdr:colOff>
      <xdr:row>55</xdr:row>
      <xdr:rowOff>176893</xdr:rowOff>
    </xdr:from>
    <xdr:to>
      <xdr:col>31</xdr:col>
      <xdr:colOff>2224169</xdr:colOff>
      <xdr:row>71</xdr:row>
      <xdr:rowOff>39080</xdr:rowOff>
    </xdr:to>
    <xdr:pic>
      <xdr:nvPicPr>
        <xdr:cNvPr id="12" name="Picture 11">
          <a:extLst>
            <a:ext uri="{FF2B5EF4-FFF2-40B4-BE49-F238E27FC236}">
              <a16:creationId xmlns="" xmlns:a16="http://schemas.microsoft.com/office/drawing/2014/main" id="{CCF26FDE-90AC-461C-AD6F-D4FA541F32B5}"/>
            </a:ext>
          </a:extLst>
        </xdr:cNvPr>
        <xdr:cNvPicPr>
          <a:picLocks noChangeAspect="1"/>
        </xdr:cNvPicPr>
      </xdr:nvPicPr>
      <xdr:blipFill>
        <a:blip xmlns:r="http://schemas.openxmlformats.org/officeDocument/2006/relationships" r:embed="rId7"/>
        <a:stretch>
          <a:fillRect/>
        </a:stretch>
      </xdr:blipFill>
      <xdr:spPr>
        <a:xfrm>
          <a:off x="14490246" y="20179393"/>
          <a:ext cx="4774148" cy="2995912"/>
        </a:xfrm>
        <a:prstGeom prst="rect">
          <a:avLst/>
        </a:prstGeom>
      </xdr:spPr>
    </xdr:pic>
    <xdr:clientData/>
  </xdr:twoCellAnchor>
  <xdr:twoCellAnchor editAs="oneCell">
    <xdr:from>
      <xdr:col>24</xdr:col>
      <xdr:colOff>84339</xdr:colOff>
      <xdr:row>74</xdr:row>
      <xdr:rowOff>136074</xdr:rowOff>
    </xdr:from>
    <xdr:to>
      <xdr:col>32</xdr:col>
      <xdr:colOff>821082</xdr:colOff>
      <xdr:row>87</xdr:row>
      <xdr:rowOff>160765</xdr:rowOff>
    </xdr:to>
    <xdr:pic>
      <xdr:nvPicPr>
        <xdr:cNvPr id="13" name="Picture 12">
          <a:extLst>
            <a:ext uri="{FF2B5EF4-FFF2-40B4-BE49-F238E27FC236}">
              <a16:creationId xmlns="" xmlns:a16="http://schemas.microsoft.com/office/drawing/2014/main" id="{43BEDC96-22C3-4AB7-BD1D-451F064D495A}"/>
            </a:ext>
          </a:extLst>
        </xdr:cNvPr>
        <xdr:cNvPicPr>
          <a:picLocks noChangeAspect="1"/>
        </xdr:cNvPicPr>
      </xdr:nvPicPr>
      <xdr:blipFill>
        <a:blip xmlns:r="http://schemas.openxmlformats.org/officeDocument/2006/relationships" r:embed="rId8"/>
        <a:stretch>
          <a:fillRect/>
        </a:stretch>
      </xdr:blipFill>
      <xdr:spPr>
        <a:xfrm>
          <a:off x="14533764" y="23758074"/>
          <a:ext cx="6165993" cy="2501191"/>
        </a:xfrm>
        <a:prstGeom prst="rect">
          <a:avLst/>
        </a:prstGeom>
      </xdr:spPr>
    </xdr:pic>
    <xdr:clientData/>
  </xdr:twoCellAnchor>
  <xdr:twoCellAnchor editAs="oneCell">
    <xdr:from>
      <xdr:col>24</xdr:col>
      <xdr:colOff>108861</xdr:colOff>
      <xdr:row>87</xdr:row>
      <xdr:rowOff>27213</xdr:rowOff>
    </xdr:from>
    <xdr:to>
      <xdr:col>32</xdr:col>
      <xdr:colOff>753058</xdr:colOff>
      <xdr:row>97</xdr:row>
      <xdr:rowOff>65951</xdr:rowOff>
    </xdr:to>
    <xdr:pic>
      <xdr:nvPicPr>
        <xdr:cNvPr id="14" name="Picture 13">
          <a:extLst>
            <a:ext uri="{FF2B5EF4-FFF2-40B4-BE49-F238E27FC236}">
              <a16:creationId xmlns="" xmlns:a16="http://schemas.microsoft.com/office/drawing/2014/main" id="{0912EF2F-B42A-46F5-8D1F-5772BA997FFE}"/>
            </a:ext>
          </a:extLst>
        </xdr:cNvPr>
        <xdr:cNvPicPr>
          <a:picLocks noChangeAspect="1"/>
        </xdr:cNvPicPr>
      </xdr:nvPicPr>
      <xdr:blipFill>
        <a:blip xmlns:r="http://schemas.openxmlformats.org/officeDocument/2006/relationships" r:embed="rId9"/>
        <a:stretch>
          <a:fillRect/>
        </a:stretch>
      </xdr:blipFill>
      <xdr:spPr>
        <a:xfrm>
          <a:off x="14558286" y="26125713"/>
          <a:ext cx="6073447" cy="1943738"/>
        </a:xfrm>
        <a:prstGeom prst="rect">
          <a:avLst/>
        </a:prstGeom>
      </xdr:spPr>
    </xdr:pic>
    <xdr:clientData/>
  </xdr:twoCellAnchor>
  <xdr:twoCellAnchor>
    <xdr:from>
      <xdr:col>31</xdr:col>
      <xdr:colOff>0</xdr:colOff>
      <xdr:row>8</xdr:row>
      <xdr:rowOff>190499</xdr:rowOff>
    </xdr:from>
    <xdr:to>
      <xdr:col>31</xdr:col>
      <xdr:colOff>822960</xdr:colOff>
      <xdr:row>11</xdr:row>
      <xdr:rowOff>441959</xdr:rowOff>
    </xdr:to>
    <xdr:sp macro="" textlink="">
      <xdr:nvSpPr>
        <xdr:cNvPr id="15" name="Oval 14">
          <a:hlinkClick xmlns:r="http://schemas.openxmlformats.org/officeDocument/2006/relationships" r:id="rId1"/>
          <a:extLst>
            <a:ext uri="{FF2B5EF4-FFF2-40B4-BE49-F238E27FC236}">
              <a16:creationId xmlns="" xmlns:a16="http://schemas.microsoft.com/office/drawing/2014/main" id="{7EFCC6F0-22B4-44CF-BA09-AD9D8EFEE9D3}"/>
            </a:ext>
          </a:extLst>
        </xdr:cNvPr>
        <xdr:cNvSpPr/>
      </xdr:nvSpPr>
      <xdr:spPr>
        <a:xfrm>
          <a:off x="18973800" y="1800224"/>
          <a:ext cx="822960" cy="82296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editAs="oneCell">
    <xdr:from>
      <xdr:col>38</xdr:col>
      <xdr:colOff>1127881</xdr:colOff>
      <xdr:row>19</xdr:row>
      <xdr:rowOff>142119</xdr:rowOff>
    </xdr:from>
    <xdr:to>
      <xdr:col>44</xdr:col>
      <xdr:colOff>858134</xdr:colOff>
      <xdr:row>40</xdr:row>
      <xdr:rowOff>69595</xdr:rowOff>
    </xdr:to>
    <xdr:pic>
      <xdr:nvPicPr>
        <xdr:cNvPr id="16" name="Picture 15">
          <a:extLst>
            <a:ext uri="{FF2B5EF4-FFF2-40B4-BE49-F238E27FC236}">
              <a16:creationId xmlns="" xmlns:a16="http://schemas.microsoft.com/office/drawing/2014/main" id="{4A60B726-9AD0-42A9-94D5-D218483A4577}"/>
            </a:ext>
          </a:extLst>
        </xdr:cNvPr>
        <xdr:cNvPicPr>
          <a:picLocks noChangeAspect="1"/>
        </xdr:cNvPicPr>
      </xdr:nvPicPr>
      <xdr:blipFill>
        <a:blip xmlns:r="http://schemas.openxmlformats.org/officeDocument/2006/relationships" r:embed="rId2"/>
        <a:stretch>
          <a:fillRect/>
        </a:stretch>
      </xdr:blipFill>
      <xdr:spPr>
        <a:xfrm>
          <a:off x="31836481" y="6380994"/>
          <a:ext cx="5797678" cy="4362951"/>
        </a:xfrm>
        <a:prstGeom prst="rect">
          <a:avLst/>
        </a:prstGeom>
      </xdr:spPr>
    </xdr:pic>
    <xdr:clientData/>
  </xdr:twoCellAnchor>
  <xdr:twoCellAnchor>
    <xdr:from>
      <xdr:col>35</xdr:col>
      <xdr:colOff>963084</xdr:colOff>
      <xdr:row>13</xdr:row>
      <xdr:rowOff>179917</xdr:rowOff>
    </xdr:from>
    <xdr:to>
      <xdr:col>38</xdr:col>
      <xdr:colOff>816429</xdr:colOff>
      <xdr:row>19</xdr:row>
      <xdr:rowOff>639536</xdr:rowOff>
    </xdr:to>
    <xdr:cxnSp macro="">
      <xdr:nvCxnSpPr>
        <xdr:cNvPr id="17" name="Straight Arrow Connector 16">
          <a:extLst>
            <a:ext uri="{FF2B5EF4-FFF2-40B4-BE49-F238E27FC236}">
              <a16:creationId xmlns="" xmlns:a16="http://schemas.microsoft.com/office/drawing/2014/main" id="{10B7AD54-3B5F-4F0B-B90A-D62582141A3B}"/>
            </a:ext>
          </a:extLst>
        </xdr:cNvPr>
        <xdr:cNvCxnSpPr/>
      </xdr:nvCxnSpPr>
      <xdr:spPr>
        <a:xfrm>
          <a:off x="28309359" y="3694642"/>
          <a:ext cx="3215670" cy="281229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9</xdr:row>
      <xdr:rowOff>142875</xdr:rowOff>
    </xdr:from>
    <xdr:to>
      <xdr:col>6</xdr:col>
      <xdr:colOff>276225</xdr:colOff>
      <xdr:row>12</xdr:row>
      <xdr:rowOff>19050</xdr:rowOff>
    </xdr:to>
    <xdr:sp macro="" textlink="">
      <xdr:nvSpPr>
        <xdr:cNvPr id="2" name="Right Arrow 1">
          <a:extLst>
            <a:ext uri="{FF2B5EF4-FFF2-40B4-BE49-F238E27FC236}">
              <a16:creationId xmlns="" xmlns:a16="http://schemas.microsoft.com/office/drawing/2014/main" id="{0388F0C2-5C50-43CE-9A03-6160708D9778}"/>
            </a:ext>
          </a:extLst>
        </xdr:cNvPr>
        <xdr:cNvSpPr/>
      </xdr:nvSpPr>
      <xdr:spPr>
        <a:xfrm>
          <a:off x="9296400" y="2571750"/>
          <a:ext cx="276225"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419100</xdr:colOff>
      <xdr:row>9</xdr:row>
      <xdr:rowOff>114300</xdr:rowOff>
    </xdr:from>
    <xdr:to>
      <xdr:col>8</xdr:col>
      <xdr:colOff>504825</xdr:colOff>
      <xdr:row>12</xdr:row>
      <xdr:rowOff>66675</xdr:rowOff>
    </xdr:to>
    <xdr:sp macro="" textlink="">
      <xdr:nvSpPr>
        <xdr:cNvPr id="3" name="Rounded Rectangle 2">
          <a:extLst>
            <a:ext uri="{FF2B5EF4-FFF2-40B4-BE49-F238E27FC236}">
              <a16:creationId xmlns="" xmlns:a16="http://schemas.microsoft.com/office/drawing/2014/main" id="{8E5BCFE5-949A-4130-BECC-C194DB717F9B}"/>
            </a:ext>
          </a:extLst>
        </xdr:cNvPr>
        <xdr:cNvSpPr/>
      </xdr:nvSpPr>
      <xdr:spPr>
        <a:xfrm>
          <a:off x="9715500" y="2543175"/>
          <a:ext cx="1304925" cy="5334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INPUT NILAI SKP DAN PERILAKIU</a:t>
          </a:r>
        </a:p>
      </xdr:txBody>
    </xdr:sp>
    <xdr:clientData/>
  </xdr:twoCellAnchor>
  <xdr:twoCellAnchor>
    <xdr:from>
      <xdr:col>6</xdr:col>
      <xdr:colOff>0</xdr:colOff>
      <xdr:row>2</xdr:row>
      <xdr:rowOff>0</xdr:rowOff>
    </xdr:from>
    <xdr:to>
      <xdr:col>7</xdr:col>
      <xdr:colOff>182400</xdr:colOff>
      <xdr:row>6</xdr:row>
      <xdr:rowOff>30000</xdr:rowOff>
    </xdr:to>
    <xdr:sp macro="" textlink="">
      <xdr:nvSpPr>
        <xdr:cNvPr id="4" name="Oval 3">
          <a:hlinkClick xmlns:r="http://schemas.openxmlformats.org/officeDocument/2006/relationships" r:id="rId1"/>
          <a:extLst>
            <a:ext uri="{FF2B5EF4-FFF2-40B4-BE49-F238E27FC236}">
              <a16:creationId xmlns="" xmlns:a16="http://schemas.microsoft.com/office/drawing/2014/main" id="{5194B9AB-4087-4C91-886F-D8543B429E53}"/>
            </a:ext>
          </a:extLst>
        </xdr:cNvPr>
        <xdr:cNvSpPr/>
      </xdr:nvSpPr>
      <xdr:spPr>
        <a:xfrm>
          <a:off x="9296400" y="457200"/>
          <a:ext cx="792000" cy="82057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161925</xdr:colOff>
      <xdr:row>9</xdr:row>
      <xdr:rowOff>133350</xdr:rowOff>
    </xdr:from>
    <xdr:to>
      <xdr:col>6</xdr:col>
      <xdr:colOff>152400</xdr:colOff>
      <xdr:row>11</xdr:row>
      <xdr:rowOff>133350</xdr:rowOff>
    </xdr:to>
    <xdr:sp macro="" textlink="">
      <xdr:nvSpPr>
        <xdr:cNvPr id="2" name="Right Arrow 1">
          <a:extLst>
            <a:ext uri="{FF2B5EF4-FFF2-40B4-BE49-F238E27FC236}">
              <a16:creationId xmlns="" xmlns:a16="http://schemas.microsoft.com/office/drawing/2014/main" id="{3B3AA8F9-664C-48C3-A87C-F5310B35BB88}"/>
            </a:ext>
          </a:extLst>
        </xdr:cNvPr>
        <xdr:cNvSpPr/>
      </xdr:nvSpPr>
      <xdr:spPr>
        <a:xfrm>
          <a:off x="7981950" y="2562225"/>
          <a:ext cx="600075"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152400</xdr:colOff>
      <xdr:row>12</xdr:row>
      <xdr:rowOff>123825</xdr:rowOff>
    </xdr:from>
    <xdr:to>
      <xdr:col>6</xdr:col>
      <xdr:colOff>142875</xdr:colOff>
      <xdr:row>14</xdr:row>
      <xdr:rowOff>47625</xdr:rowOff>
    </xdr:to>
    <xdr:sp macro="" textlink="">
      <xdr:nvSpPr>
        <xdr:cNvPr id="3" name="Right Arrow 2">
          <a:extLst>
            <a:ext uri="{FF2B5EF4-FFF2-40B4-BE49-F238E27FC236}">
              <a16:creationId xmlns="" xmlns:a16="http://schemas.microsoft.com/office/drawing/2014/main" id="{0A765A97-B0B4-48A1-B002-9A439C9E4C7B}"/>
            </a:ext>
          </a:extLst>
        </xdr:cNvPr>
        <xdr:cNvSpPr/>
      </xdr:nvSpPr>
      <xdr:spPr>
        <a:xfrm>
          <a:off x="7972425" y="3133725"/>
          <a:ext cx="600075" cy="342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304800</xdr:colOff>
      <xdr:row>9</xdr:row>
      <xdr:rowOff>38100</xdr:rowOff>
    </xdr:from>
    <xdr:to>
      <xdr:col>8</xdr:col>
      <xdr:colOff>390525</xdr:colOff>
      <xdr:row>11</xdr:row>
      <xdr:rowOff>180975</xdr:rowOff>
    </xdr:to>
    <xdr:sp macro="" textlink="">
      <xdr:nvSpPr>
        <xdr:cNvPr id="4" name="Rounded Rectangle 3">
          <a:extLst>
            <a:ext uri="{FF2B5EF4-FFF2-40B4-BE49-F238E27FC236}">
              <a16:creationId xmlns="" xmlns:a16="http://schemas.microsoft.com/office/drawing/2014/main" id="{06D1551A-D1CF-4733-A5C6-BB40EBA0E087}"/>
            </a:ext>
          </a:extLst>
        </xdr:cNvPr>
        <xdr:cNvSpPr/>
      </xdr:nvSpPr>
      <xdr:spPr>
        <a:xfrm>
          <a:off x="8734425" y="2466975"/>
          <a:ext cx="1304925" cy="523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INPUT NILAI SKP DAN PERILAKIU</a:t>
          </a:r>
        </a:p>
      </xdr:txBody>
    </xdr:sp>
    <xdr:clientData/>
  </xdr:twoCellAnchor>
  <xdr:twoCellAnchor>
    <xdr:from>
      <xdr:col>6</xdr:col>
      <xdr:colOff>314325</xdr:colOff>
      <xdr:row>12</xdr:row>
      <xdr:rowOff>133351</xdr:rowOff>
    </xdr:from>
    <xdr:to>
      <xdr:col>8</xdr:col>
      <xdr:colOff>400050</xdr:colOff>
      <xdr:row>15</xdr:row>
      <xdr:rowOff>1</xdr:rowOff>
    </xdr:to>
    <xdr:sp macro="" textlink="">
      <xdr:nvSpPr>
        <xdr:cNvPr id="5" name="Rounded Rectangle 4">
          <a:extLst>
            <a:ext uri="{FF2B5EF4-FFF2-40B4-BE49-F238E27FC236}">
              <a16:creationId xmlns="" xmlns:a16="http://schemas.microsoft.com/office/drawing/2014/main" id="{E0BAF8BD-987F-4728-8AB2-ACD11EA0AC68}"/>
            </a:ext>
          </a:extLst>
        </xdr:cNvPr>
        <xdr:cNvSpPr/>
      </xdr:nvSpPr>
      <xdr:spPr>
        <a:xfrm>
          <a:off x="8743950" y="3143251"/>
          <a:ext cx="1304925" cy="4953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INPUT NILAI</a:t>
          </a:r>
          <a:r>
            <a:rPr lang="en-US" sz="1100" baseline="0"/>
            <a:t> IDE BARU</a:t>
          </a:r>
          <a:endParaRPr lang="en-US" sz="1100"/>
        </a:p>
      </xdr:txBody>
    </xdr:sp>
    <xdr:clientData/>
  </xdr:twoCellAnchor>
  <xdr:twoCellAnchor>
    <xdr:from>
      <xdr:col>6</xdr:col>
      <xdr:colOff>0</xdr:colOff>
      <xdr:row>0</xdr:row>
      <xdr:rowOff>0</xdr:rowOff>
    </xdr:from>
    <xdr:to>
      <xdr:col>7</xdr:col>
      <xdr:colOff>182400</xdr:colOff>
      <xdr:row>3</xdr:row>
      <xdr:rowOff>144300</xdr:rowOff>
    </xdr:to>
    <xdr:sp macro="" textlink="">
      <xdr:nvSpPr>
        <xdr:cNvPr id="6" name="Oval 5">
          <a:hlinkClick xmlns:r="http://schemas.openxmlformats.org/officeDocument/2006/relationships" r:id="rId1"/>
          <a:extLst>
            <a:ext uri="{FF2B5EF4-FFF2-40B4-BE49-F238E27FC236}">
              <a16:creationId xmlns="" xmlns:a16="http://schemas.microsoft.com/office/drawing/2014/main" id="{B44FA00A-3ED6-4B37-99FD-FEE7DCB62A3E}"/>
            </a:ext>
          </a:extLst>
        </xdr:cNvPr>
        <xdr:cNvSpPr/>
      </xdr:nvSpPr>
      <xdr:spPr>
        <a:xfrm>
          <a:off x="8429625" y="0"/>
          <a:ext cx="792000" cy="792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5</xdr:col>
      <xdr:colOff>161925</xdr:colOff>
      <xdr:row>9</xdr:row>
      <xdr:rowOff>133350</xdr:rowOff>
    </xdr:from>
    <xdr:to>
      <xdr:col>6</xdr:col>
      <xdr:colOff>152400</xdr:colOff>
      <xdr:row>11</xdr:row>
      <xdr:rowOff>133350</xdr:rowOff>
    </xdr:to>
    <xdr:sp macro="" textlink="">
      <xdr:nvSpPr>
        <xdr:cNvPr id="7" name="Right Arrow 6">
          <a:extLst>
            <a:ext uri="{FF2B5EF4-FFF2-40B4-BE49-F238E27FC236}">
              <a16:creationId xmlns:a16="http://schemas.microsoft.com/office/drawing/2014/main" xmlns="" id="{9D9C7FA2-A114-4ABB-9057-9C9F14607DD8}"/>
            </a:ext>
          </a:extLst>
        </xdr:cNvPr>
        <xdr:cNvSpPr/>
      </xdr:nvSpPr>
      <xdr:spPr>
        <a:xfrm>
          <a:off x="7981950" y="2562225"/>
          <a:ext cx="600075"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152400</xdr:colOff>
      <xdr:row>12</xdr:row>
      <xdr:rowOff>123825</xdr:rowOff>
    </xdr:from>
    <xdr:to>
      <xdr:col>6</xdr:col>
      <xdr:colOff>142875</xdr:colOff>
      <xdr:row>14</xdr:row>
      <xdr:rowOff>47625</xdr:rowOff>
    </xdr:to>
    <xdr:sp macro="" textlink="">
      <xdr:nvSpPr>
        <xdr:cNvPr id="8" name="Right Arrow 7">
          <a:extLst>
            <a:ext uri="{FF2B5EF4-FFF2-40B4-BE49-F238E27FC236}">
              <a16:creationId xmlns:a16="http://schemas.microsoft.com/office/drawing/2014/main" xmlns="" id="{104D96AB-01CA-411D-9CCC-C0E8EB889D7B}"/>
            </a:ext>
          </a:extLst>
        </xdr:cNvPr>
        <xdr:cNvSpPr/>
      </xdr:nvSpPr>
      <xdr:spPr>
        <a:xfrm>
          <a:off x="7972425" y="3133725"/>
          <a:ext cx="600075" cy="342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371475</xdr:colOff>
      <xdr:row>7</xdr:row>
      <xdr:rowOff>66675</xdr:rowOff>
    </xdr:from>
    <xdr:to>
      <xdr:col>8</xdr:col>
      <xdr:colOff>553875</xdr:colOff>
      <xdr:row>10</xdr:row>
      <xdr:rowOff>30000</xdr:rowOff>
    </xdr:to>
    <xdr:sp macro="" textlink="">
      <xdr:nvSpPr>
        <xdr:cNvPr id="2" name="Oval 1">
          <a:hlinkClick xmlns:r="http://schemas.openxmlformats.org/officeDocument/2006/relationships" r:id="rId1"/>
          <a:extLst>
            <a:ext uri="{FF2B5EF4-FFF2-40B4-BE49-F238E27FC236}">
              <a16:creationId xmlns="" xmlns:a16="http://schemas.microsoft.com/office/drawing/2014/main" id="{205FFC7F-5710-46F4-AF61-36D9EA0D3297}"/>
            </a:ext>
          </a:extLst>
        </xdr:cNvPr>
        <xdr:cNvSpPr/>
      </xdr:nvSpPr>
      <xdr:spPr>
        <a:xfrm>
          <a:off x="10744200" y="1981200"/>
          <a:ext cx="792000" cy="73485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GGIT/SKP/MATERI%20SKP/BALI/PENILAIAN/2.%20Simulasi%20Penyusunan%20SKP%20(Model%20Inisiasi)%20(Form%20Kosong)%20JA_J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RENCANA SKP JA_JF (M.I)"/>
      <sheetName val="2. Penilaian SKP JA_JF (M.I)"/>
      <sheetName val="3. Penilaian Prestasi Kerja"/>
      <sheetName val="4. Penilaian Kinerja"/>
      <sheetName val="5. INTEGRASI"/>
      <sheetName val="6. Lap. Dok. Penilaian Kinerja"/>
    </sheetNames>
    <sheetDataSet>
      <sheetData sheetId="0">
        <row r="55">
          <cell r="H55" t="str">
            <v>Kuantitasb1</v>
          </cell>
          <cell r="I55" t="str">
            <v>AK</v>
          </cell>
          <cell r="J55" t="str">
            <v>-</v>
          </cell>
          <cell r="K55">
            <v>1</v>
          </cell>
          <cell r="L55" t="str">
            <v>-</v>
          </cell>
        </row>
        <row r="56">
          <cell r="H56" t="str">
            <v>Kualitasb1</v>
          </cell>
          <cell r="I56" t="str">
            <v>AL</v>
          </cell>
          <cell r="J56" t="str">
            <v>-</v>
          </cell>
          <cell r="K56">
            <v>2</v>
          </cell>
          <cell r="L56" t="str">
            <v>-</v>
          </cell>
        </row>
        <row r="57">
          <cell r="H57" t="str">
            <v>Waktub1</v>
          </cell>
          <cell r="I57" t="str">
            <v>AM</v>
          </cell>
          <cell r="J57" t="str">
            <v>-</v>
          </cell>
          <cell r="K57">
            <v>3</v>
          </cell>
          <cell r="L57" t="str">
            <v>-</v>
          </cell>
        </row>
        <row r="58">
          <cell r="H58" t="str">
            <v>Kuantitasb2</v>
          </cell>
          <cell r="I58" t="str">
            <v>AN</v>
          </cell>
          <cell r="J58" t="str">
            <v>-</v>
          </cell>
          <cell r="K58">
            <v>4</v>
          </cell>
          <cell r="L58" t="str">
            <v>-</v>
          </cell>
        </row>
        <row r="59">
          <cell r="H59" t="str">
            <v>Kualitasb2</v>
          </cell>
          <cell r="I59" t="str">
            <v>AO</v>
          </cell>
          <cell r="J59" t="str">
            <v>-</v>
          </cell>
          <cell r="K59">
            <v>5</v>
          </cell>
          <cell r="L59" t="str">
            <v>-</v>
          </cell>
        </row>
        <row r="60">
          <cell r="H60" t="str">
            <v>Waktub2</v>
          </cell>
          <cell r="I60" t="str">
            <v>AP</v>
          </cell>
          <cell r="J60" t="str">
            <v>-</v>
          </cell>
          <cell r="K60">
            <v>6</v>
          </cell>
          <cell r="L60" t="str">
            <v>-</v>
          </cell>
        </row>
        <row r="61">
          <cell r="H61" t="str">
            <v>Kuantitasb3</v>
          </cell>
          <cell r="I61" t="str">
            <v>AQ</v>
          </cell>
          <cell r="J61" t="str">
            <v>-</v>
          </cell>
          <cell r="K61">
            <v>7</v>
          </cell>
          <cell r="L61" t="str">
            <v>-</v>
          </cell>
        </row>
        <row r="62">
          <cell r="H62" t="str">
            <v>Kualitasb3</v>
          </cell>
          <cell r="I62" t="str">
            <v>AR</v>
          </cell>
          <cell r="J62" t="str">
            <v>-</v>
          </cell>
          <cell r="K62">
            <v>8</v>
          </cell>
          <cell r="L62" t="str">
            <v>-</v>
          </cell>
        </row>
        <row r="63">
          <cell r="H63" t="str">
            <v>Waktub3</v>
          </cell>
          <cell r="I63" t="str">
            <v>AS</v>
          </cell>
          <cell r="J63" t="str">
            <v>-</v>
          </cell>
          <cell r="K63">
            <v>9</v>
          </cell>
          <cell r="L63" t="str">
            <v>-</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workbookViewId="0">
      <selection activeCell="E7" sqref="E7"/>
    </sheetView>
  </sheetViews>
  <sheetFormatPr defaultColWidth="7.875" defaultRowHeight="18" x14ac:dyDescent="0.25"/>
  <cols>
    <col min="1" max="1" width="3.75" style="151" customWidth="1"/>
    <col min="2" max="2" width="3.25" style="131" customWidth="1"/>
    <col min="3" max="3" width="24.125" style="131" customWidth="1"/>
    <col min="4" max="4" width="1.375" style="131" customWidth="1"/>
    <col min="5" max="5" width="61.25" style="131" customWidth="1"/>
    <col min="6" max="256" width="8" style="131" customWidth="1"/>
    <col min="257" max="16384" width="7.875" style="132"/>
  </cols>
  <sheetData>
    <row r="1" spans="1:5" x14ac:dyDescent="0.25">
      <c r="A1" s="178" t="s">
        <v>198</v>
      </c>
      <c r="B1" s="178"/>
      <c r="C1" s="178"/>
      <c r="D1" s="178"/>
      <c r="E1" s="178"/>
    </row>
    <row r="2" spans="1:5" s="134" customFormat="1" x14ac:dyDescent="0.25">
      <c r="A2" s="133"/>
      <c r="B2" s="133"/>
      <c r="C2" s="133"/>
      <c r="D2" s="133"/>
      <c r="E2" s="133"/>
    </row>
    <row r="3" spans="1:5" s="134" customFormat="1" x14ac:dyDescent="0.25">
      <c r="A3" s="135" t="s">
        <v>208</v>
      </c>
      <c r="B3" s="135"/>
      <c r="C3" s="135"/>
      <c r="D3" s="136" t="s">
        <v>43</v>
      </c>
      <c r="E3" s="135" t="s">
        <v>203</v>
      </c>
    </row>
    <row r="4" spans="1:5" s="134" customFormat="1" x14ac:dyDescent="0.25">
      <c r="A4" s="135" t="s">
        <v>190</v>
      </c>
      <c r="B4" s="135"/>
      <c r="C4" s="135"/>
      <c r="D4" s="136" t="s">
        <v>43</v>
      </c>
      <c r="E4" s="135" t="s">
        <v>213</v>
      </c>
    </row>
    <row r="6" spans="1:5" x14ac:dyDescent="0.25">
      <c r="A6" s="137">
        <v>1</v>
      </c>
      <c r="B6" s="179" t="s">
        <v>191</v>
      </c>
      <c r="C6" s="180"/>
      <c r="D6" s="181"/>
      <c r="E6" s="182"/>
    </row>
    <row r="7" spans="1:5" x14ac:dyDescent="0.25">
      <c r="A7" s="138"/>
      <c r="B7" s="139" t="s">
        <v>192</v>
      </c>
      <c r="C7" s="140" t="s">
        <v>3</v>
      </c>
      <c r="D7" s="141" t="s">
        <v>43</v>
      </c>
      <c r="E7" s="142" t="s">
        <v>204</v>
      </c>
    </row>
    <row r="8" spans="1:5" x14ac:dyDescent="0.25">
      <c r="A8" s="143"/>
      <c r="B8" s="139" t="s">
        <v>193</v>
      </c>
      <c r="C8" s="140" t="s">
        <v>4</v>
      </c>
      <c r="D8" s="144" t="s">
        <v>43</v>
      </c>
      <c r="E8" s="145">
        <v>12345</v>
      </c>
    </row>
    <row r="9" spans="1:5" x14ac:dyDescent="0.25">
      <c r="A9" s="143"/>
      <c r="B9" s="146" t="s">
        <v>194</v>
      </c>
      <c r="C9" s="140" t="s">
        <v>195</v>
      </c>
      <c r="D9" s="144" t="s">
        <v>43</v>
      </c>
      <c r="E9" s="147" t="s">
        <v>202</v>
      </c>
    </row>
    <row r="10" spans="1:5" x14ac:dyDescent="0.25">
      <c r="A10" s="143"/>
      <c r="B10" s="146" t="s">
        <v>196</v>
      </c>
      <c r="C10" s="140" t="s">
        <v>6</v>
      </c>
      <c r="D10" s="148" t="s">
        <v>43</v>
      </c>
      <c r="E10" s="147" t="s">
        <v>201</v>
      </c>
    </row>
    <row r="11" spans="1:5" x14ac:dyDescent="0.25">
      <c r="A11" s="149"/>
      <c r="B11" s="146" t="s">
        <v>197</v>
      </c>
      <c r="C11" s="140" t="s">
        <v>7</v>
      </c>
      <c r="D11" s="148" t="s">
        <v>43</v>
      </c>
      <c r="E11" s="147" t="s">
        <v>203</v>
      </c>
    </row>
    <row r="12" spans="1:5" x14ac:dyDescent="0.25">
      <c r="A12" s="150">
        <v>2</v>
      </c>
      <c r="B12" s="183" t="s">
        <v>98</v>
      </c>
      <c r="C12" s="184"/>
      <c r="D12" s="184"/>
      <c r="E12" s="185"/>
    </row>
    <row r="13" spans="1:5" x14ac:dyDescent="0.25">
      <c r="A13" s="138"/>
      <c r="B13" s="139" t="s">
        <v>192</v>
      </c>
      <c r="C13" s="140" t="s">
        <v>3</v>
      </c>
      <c r="D13" s="144" t="s">
        <v>43</v>
      </c>
      <c r="E13" s="147" t="s">
        <v>205</v>
      </c>
    </row>
    <row r="14" spans="1:5" x14ac:dyDescent="0.25">
      <c r="A14" s="143"/>
      <c r="B14" s="139" t="s">
        <v>193</v>
      </c>
      <c r="C14" s="140" t="s">
        <v>4</v>
      </c>
      <c r="D14" s="144" t="s">
        <v>43</v>
      </c>
      <c r="E14" s="147">
        <v>12345</v>
      </c>
    </row>
    <row r="15" spans="1:5" x14ac:dyDescent="0.25">
      <c r="A15" s="143"/>
      <c r="B15" s="146" t="s">
        <v>194</v>
      </c>
      <c r="C15" s="140" t="s">
        <v>195</v>
      </c>
      <c r="D15" s="144" t="s">
        <v>43</v>
      </c>
      <c r="E15" s="147" t="s">
        <v>206</v>
      </c>
    </row>
    <row r="16" spans="1:5" x14ac:dyDescent="0.25">
      <c r="A16" s="143"/>
      <c r="B16" s="146" t="s">
        <v>196</v>
      </c>
      <c r="C16" s="140" t="s">
        <v>6</v>
      </c>
      <c r="D16" s="148" t="s">
        <v>43</v>
      </c>
      <c r="E16" s="147" t="s">
        <v>207</v>
      </c>
    </row>
    <row r="17" spans="1:5" x14ac:dyDescent="0.25">
      <c r="A17" s="149"/>
      <c r="B17" s="146" t="s">
        <v>197</v>
      </c>
      <c r="C17" s="140" t="s">
        <v>7</v>
      </c>
      <c r="D17" s="148" t="s">
        <v>43</v>
      </c>
      <c r="E17" s="147" t="s">
        <v>203</v>
      </c>
    </row>
  </sheetData>
  <mergeCells count="3">
    <mergeCell ref="A1:E1"/>
    <mergeCell ref="B6:E6"/>
    <mergeCell ref="B12: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J46"/>
  <sheetViews>
    <sheetView topLeftCell="A28" zoomScaleNormal="100" workbookViewId="0">
      <selection activeCell="D41" sqref="D41"/>
    </sheetView>
  </sheetViews>
  <sheetFormatPr defaultColWidth="12.625" defaultRowHeight="15" x14ac:dyDescent="0.25"/>
  <cols>
    <col min="1" max="1" width="4.875" style="15" customWidth="1"/>
    <col min="2" max="2" width="4.75" style="15" customWidth="1"/>
    <col min="3" max="3" width="25.625" style="15" customWidth="1"/>
    <col min="4" max="4" width="33.875" style="15" customWidth="1"/>
    <col min="5" max="5" width="1.25" style="15" hidden="1" customWidth="1"/>
    <col min="6" max="6" width="15.75" style="15" bestFit="1" customWidth="1"/>
    <col min="7" max="7" width="36.625" style="16" customWidth="1"/>
    <col min="8" max="8" width="9.875" style="130" customWidth="1"/>
    <col min="9" max="9" width="9.875" style="23" customWidth="1"/>
    <col min="10" max="10" width="8.75" style="15" customWidth="1"/>
    <col min="11" max="18" width="7.625" style="15" customWidth="1"/>
    <col min="19" max="252" width="12.625" style="15"/>
    <col min="253" max="253" width="4.75" style="15" customWidth="1"/>
    <col min="254" max="254" width="16.75" style="15" customWidth="1"/>
    <col min="255" max="255" width="2.5" style="15" customWidth="1"/>
    <col min="256" max="256" width="26.375" style="15" customWidth="1"/>
    <col min="257" max="257" width="25.375" style="15" customWidth="1"/>
    <col min="258" max="259" width="7.625" style="15" customWidth="1"/>
    <col min="260" max="260" width="18" style="15" customWidth="1"/>
    <col min="261" max="261" width="3.125" style="15" customWidth="1"/>
    <col min="262" max="264" width="7.625" style="15" customWidth="1"/>
    <col min="265" max="265" width="11.125" style="15" customWidth="1"/>
    <col min="266" max="274" width="7.625" style="15" customWidth="1"/>
    <col min="275" max="508" width="12.625" style="15"/>
    <col min="509" max="509" width="4.75" style="15" customWidth="1"/>
    <col min="510" max="510" width="16.75" style="15" customWidth="1"/>
    <col min="511" max="511" width="2.5" style="15" customWidth="1"/>
    <col min="512" max="512" width="26.375" style="15" customWidth="1"/>
    <col min="513" max="513" width="25.375" style="15" customWidth="1"/>
    <col min="514" max="515" width="7.625" style="15" customWidth="1"/>
    <col min="516" max="516" width="18" style="15" customWidth="1"/>
    <col min="517" max="517" width="3.125" style="15" customWidth="1"/>
    <col min="518" max="520" width="7.625" style="15" customWidth="1"/>
    <col min="521" max="521" width="11.125" style="15" customWidth="1"/>
    <col min="522" max="530" width="7.625" style="15" customWidth="1"/>
    <col min="531" max="764" width="12.625" style="15"/>
    <col min="765" max="765" width="4.75" style="15" customWidth="1"/>
    <col min="766" max="766" width="16.75" style="15" customWidth="1"/>
    <col min="767" max="767" width="2.5" style="15" customWidth="1"/>
    <col min="768" max="768" width="26.375" style="15" customWidth="1"/>
    <col min="769" max="769" width="25.375" style="15" customWidth="1"/>
    <col min="770" max="771" width="7.625" style="15" customWidth="1"/>
    <col min="772" max="772" width="18" style="15" customWidth="1"/>
    <col min="773" max="773" width="3.125" style="15" customWidth="1"/>
    <col min="774" max="776" width="7.625" style="15" customWidth="1"/>
    <col min="777" max="777" width="11.125" style="15" customWidth="1"/>
    <col min="778" max="786" width="7.625" style="15" customWidth="1"/>
    <col min="787" max="1020" width="12.625" style="15"/>
    <col min="1021" max="1021" width="4.75" style="15" customWidth="1"/>
    <col min="1022" max="1022" width="16.75" style="15" customWidth="1"/>
    <col min="1023" max="1023" width="2.5" style="15" customWidth="1"/>
    <col min="1024" max="1024" width="26.375" style="15" customWidth="1"/>
    <col min="1025" max="1025" width="25.375" style="15" customWidth="1"/>
    <col min="1026" max="1027" width="7.625" style="15" customWidth="1"/>
    <col min="1028" max="1028" width="18" style="15" customWidth="1"/>
    <col min="1029" max="1029" width="3.125" style="15" customWidth="1"/>
    <col min="1030" max="1032" width="7.625" style="15" customWidth="1"/>
    <col min="1033" max="1033" width="11.125" style="15" customWidth="1"/>
    <col min="1034" max="1042" width="7.625" style="15" customWidth="1"/>
    <col min="1043" max="1276" width="12.625" style="15"/>
    <col min="1277" max="1277" width="4.75" style="15" customWidth="1"/>
    <col min="1278" max="1278" width="16.75" style="15" customWidth="1"/>
    <col min="1279" max="1279" width="2.5" style="15" customWidth="1"/>
    <col min="1280" max="1280" width="26.375" style="15" customWidth="1"/>
    <col min="1281" max="1281" width="25.375" style="15" customWidth="1"/>
    <col min="1282" max="1283" width="7.625" style="15" customWidth="1"/>
    <col min="1284" max="1284" width="18" style="15" customWidth="1"/>
    <col min="1285" max="1285" width="3.125" style="15" customWidth="1"/>
    <col min="1286" max="1288" width="7.625" style="15" customWidth="1"/>
    <col min="1289" max="1289" width="11.125" style="15" customWidth="1"/>
    <col min="1290" max="1298" width="7.625" style="15" customWidth="1"/>
    <col min="1299" max="1532" width="12.625" style="15"/>
    <col min="1533" max="1533" width="4.75" style="15" customWidth="1"/>
    <col min="1534" max="1534" width="16.75" style="15" customWidth="1"/>
    <col min="1535" max="1535" width="2.5" style="15" customWidth="1"/>
    <col min="1536" max="1536" width="26.375" style="15" customWidth="1"/>
    <col min="1537" max="1537" width="25.375" style="15" customWidth="1"/>
    <col min="1538" max="1539" width="7.625" style="15" customWidth="1"/>
    <col min="1540" max="1540" width="18" style="15" customWidth="1"/>
    <col min="1541" max="1541" width="3.125" style="15" customWidth="1"/>
    <col min="1542" max="1544" width="7.625" style="15" customWidth="1"/>
    <col min="1545" max="1545" width="11.125" style="15" customWidth="1"/>
    <col min="1546" max="1554" width="7.625" style="15" customWidth="1"/>
    <col min="1555" max="1788" width="12.625" style="15"/>
    <col min="1789" max="1789" width="4.75" style="15" customWidth="1"/>
    <col min="1790" max="1790" width="16.75" style="15" customWidth="1"/>
    <col min="1791" max="1791" width="2.5" style="15" customWidth="1"/>
    <col min="1792" max="1792" width="26.375" style="15" customWidth="1"/>
    <col min="1793" max="1793" width="25.375" style="15" customWidth="1"/>
    <col min="1794" max="1795" width="7.625" style="15" customWidth="1"/>
    <col min="1796" max="1796" width="18" style="15" customWidth="1"/>
    <col min="1797" max="1797" width="3.125" style="15" customWidth="1"/>
    <col min="1798" max="1800" width="7.625" style="15" customWidth="1"/>
    <col min="1801" max="1801" width="11.125" style="15" customWidth="1"/>
    <col min="1802" max="1810" width="7.625" style="15" customWidth="1"/>
    <col min="1811" max="2044" width="12.625" style="15"/>
    <col min="2045" max="2045" width="4.75" style="15" customWidth="1"/>
    <col min="2046" max="2046" width="16.75" style="15" customWidth="1"/>
    <col min="2047" max="2047" width="2.5" style="15" customWidth="1"/>
    <col min="2048" max="2048" width="26.375" style="15" customWidth="1"/>
    <col min="2049" max="2049" width="25.375" style="15" customWidth="1"/>
    <col min="2050" max="2051" width="7.625" style="15" customWidth="1"/>
    <col min="2052" max="2052" width="18" style="15" customWidth="1"/>
    <col min="2053" max="2053" width="3.125" style="15" customWidth="1"/>
    <col min="2054" max="2056" width="7.625" style="15" customWidth="1"/>
    <col min="2057" max="2057" width="11.125" style="15" customWidth="1"/>
    <col min="2058" max="2066" width="7.625" style="15" customWidth="1"/>
    <col min="2067" max="2300" width="12.625" style="15"/>
    <col min="2301" max="2301" width="4.75" style="15" customWidth="1"/>
    <col min="2302" max="2302" width="16.75" style="15" customWidth="1"/>
    <col min="2303" max="2303" width="2.5" style="15" customWidth="1"/>
    <col min="2304" max="2304" width="26.375" style="15" customWidth="1"/>
    <col min="2305" max="2305" width="25.375" style="15" customWidth="1"/>
    <col min="2306" max="2307" width="7.625" style="15" customWidth="1"/>
    <col min="2308" max="2308" width="18" style="15" customWidth="1"/>
    <col min="2309" max="2309" width="3.125" style="15" customWidth="1"/>
    <col min="2310" max="2312" width="7.625" style="15" customWidth="1"/>
    <col min="2313" max="2313" width="11.125" style="15" customWidth="1"/>
    <col min="2314" max="2322" width="7.625" style="15" customWidth="1"/>
    <col min="2323" max="2556" width="12.625" style="15"/>
    <col min="2557" max="2557" width="4.75" style="15" customWidth="1"/>
    <col min="2558" max="2558" width="16.75" style="15" customWidth="1"/>
    <col min="2559" max="2559" width="2.5" style="15" customWidth="1"/>
    <col min="2560" max="2560" width="26.375" style="15" customWidth="1"/>
    <col min="2561" max="2561" width="25.375" style="15" customWidth="1"/>
    <col min="2562" max="2563" width="7.625" style="15" customWidth="1"/>
    <col min="2564" max="2564" width="18" style="15" customWidth="1"/>
    <col min="2565" max="2565" width="3.125" style="15" customWidth="1"/>
    <col min="2566" max="2568" width="7.625" style="15" customWidth="1"/>
    <col min="2569" max="2569" width="11.125" style="15" customWidth="1"/>
    <col min="2570" max="2578" width="7.625" style="15" customWidth="1"/>
    <col min="2579" max="2812" width="12.625" style="15"/>
    <col min="2813" max="2813" width="4.75" style="15" customWidth="1"/>
    <col min="2814" max="2814" width="16.75" style="15" customWidth="1"/>
    <col min="2815" max="2815" width="2.5" style="15" customWidth="1"/>
    <col min="2816" max="2816" width="26.375" style="15" customWidth="1"/>
    <col min="2817" max="2817" width="25.375" style="15" customWidth="1"/>
    <col min="2818" max="2819" width="7.625" style="15" customWidth="1"/>
    <col min="2820" max="2820" width="18" style="15" customWidth="1"/>
    <col min="2821" max="2821" width="3.125" style="15" customWidth="1"/>
    <col min="2822" max="2824" width="7.625" style="15" customWidth="1"/>
    <col min="2825" max="2825" width="11.125" style="15" customWidth="1"/>
    <col min="2826" max="2834" width="7.625" style="15" customWidth="1"/>
    <col min="2835" max="3068" width="12.625" style="15"/>
    <col min="3069" max="3069" width="4.75" style="15" customWidth="1"/>
    <col min="3070" max="3070" width="16.75" style="15" customWidth="1"/>
    <col min="3071" max="3071" width="2.5" style="15" customWidth="1"/>
    <col min="3072" max="3072" width="26.375" style="15" customWidth="1"/>
    <col min="3073" max="3073" width="25.375" style="15" customWidth="1"/>
    <col min="3074" max="3075" width="7.625" style="15" customWidth="1"/>
    <col min="3076" max="3076" width="18" style="15" customWidth="1"/>
    <col min="3077" max="3077" width="3.125" style="15" customWidth="1"/>
    <col min="3078" max="3080" width="7.625" style="15" customWidth="1"/>
    <col min="3081" max="3081" width="11.125" style="15" customWidth="1"/>
    <col min="3082" max="3090" width="7.625" style="15" customWidth="1"/>
    <col min="3091" max="3324" width="12.625" style="15"/>
    <col min="3325" max="3325" width="4.75" style="15" customWidth="1"/>
    <col min="3326" max="3326" width="16.75" style="15" customWidth="1"/>
    <col min="3327" max="3327" width="2.5" style="15" customWidth="1"/>
    <col min="3328" max="3328" width="26.375" style="15" customWidth="1"/>
    <col min="3329" max="3329" width="25.375" style="15" customWidth="1"/>
    <col min="3330" max="3331" width="7.625" style="15" customWidth="1"/>
    <col min="3332" max="3332" width="18" style="15" customWidth="1"/>
    <col min="3333" max="3333" width="3.125" style="15" customWidth="1"/>
    <col min="3334" max="3336" width="7.625" style="15" customWidth="1"/>
    <col min="3337" max="3337" width="11.125" style="15" customWidth="1"/>
    <col min="3338" max="3346" width="7.625" style="15" customWidth="1"/>
    <col min="3347" max="3580" width="12.625" style="15"/>
    <col min="3581" max="3581" width="4.75" style="15" customWidth="1"/>
    <col min="3582" max="3582" width="16.75" style="15" customWidth="1"/>
    <col min="3583" max="3583" width="2.5" style="15" customWidth="1"/>
    <col min="3584" max="3584" width="26.375" style="15" customWidth="1"/>
    <col min="3585" max="3585" width="25.375" style="15" customWidth="1"/>
    <col min="3586" max="3587" width="7.625" style="15" customWidth="1"/>
    <col min="3588" max="3588" width="18" style="15" customWidth="1"/>
    <col min="3589" max="3589" width="3.125" style="15" customWidth="1"/>
    <col min="3590" max="3592" width="7.625" style="15" customWidth="1"/>
    <col min="3593" max="3593" width="11.125" style="15" customWidth="1"/>
    <col min="3594" max="3602" width="7.625" style="15" customWidth="1"/>
    <col min="3603" max="3836" width="12.625" style="15"/>
    <col min="3837" max="3837" width="4.75" style="15" customWidth="1"/>
    <col min="3838" max="3838" width="16.75" style="15" customWidth="1"/>
    <col min="3839" max="3839" width="2.5" style="15" customWidth="1"/>
    <col min="3840" max="3840" width="26.375" style="15" customWidth="1"/>
    <col min="3841" max="3841" width="25.375" style="15" customWidth="1"/>
    <col min="3842" max="3843" width="7.625" style="15" customWidth="1"/>
    <col min="3844" max="3844" width="18" style="15" customWidth="1"/>
    <col min="3845" max="3845" width="3.125" style="15" customWidth="1"/>
    <col min="3846" max="3848" width="7.625" style="15" customWidth="1"/>
    <col min="3849" max="3849" width="11.125" style="15" customWidth="1"/>
    <col min="3850" max="3858" width="7.625" style="15" customWidth="1"/>
    <col min="3859" max="4092" width="12.625" style="15"/>
    <col min="4093" max="4093" width="4.75" style="15" customWidth="1"/>
    <col min="4094" max="4094" width="16.75" style="15" customWidth="1"/>
    <col min="4095" max="4095" width="2.5" style="15" customWidth="1"/>
    <col min="4096" max="4096" width="26.375" style="15" customWidth="1"/>
    <col min="4097" max="4097" width="25.375" style="15" customWidth="1"/>
    <col min="4098" max="4099" width="7.625" style="15" customWidth="1"/>
    <col min="4100" max="4100" width="18" style="15" customWidth="1"/>
    <col min="4101" max="4101" width="3.125" style="15" customWidth="1"/>
    <col min="4102" max="4104" width="7.625" style="15" customWidth="1"/>
    <col min="4105" max="4105" width="11.125" style="15" customWidth="1"/>
    <col min="4106" max="4114" width="7.625" style="15" customWidth="1"/>
    <col min="4115" max="4348" width="12.625" style="15"/>
    <col min="4349" max="4349" width="4.75" style="15" customWidth="1"/>
    <col min="4350" max="4350" width="16.75" style="15" customWidth="1"/>
    <col min="4351" max="4351" width="2.5" style="15" customWidth="1"/>
    <col min="4352" max="4352" width="26.375" style="15" customWidth="1"/>
    <col min="4353" max="4353" width="25.375" style="15" customWidth="1"/>
    <col min="4354" max="4355" width="7.625" style="15" customWidth="1"/>
    <col min="4356" max="4356" width="18" style="15" customWidth="1"/>
    <col min="4357" max="4357" width="3.125" style="15" customWidth="1"/>
    <col min="4358" max="4360" width="7.625" style="15" customWidth="1"/>
    <col min="4361" max="4361" width="11.125" style="15" customWidth="1"/>
    <col min="4362" max="4370" width="7.625" style="15" customWidth="1"/>
    <col min="4371" max="4604" width="12.625" style="15"/>
    <col min="4605" max="4605" width="4.75" style="15" customWidth="1"/>
    <col min="4606" max="4606" width="16.75" style="15" customWidth="1"/>
    <col min="4607" max="4607" width="2.5" style="15" customWidth="1"/>
    <col min="4608" max="4608" width="26.375" style="15" customWidth="1"/>
    <col min="4609" max="4609" width="25.375" style="15" customWidth="1"/>
    <col min="4610" max="4611" width="7.625" style="15" customWidth="1"/>
    <col min="4612" max="4612" width="18" style="15" customWidth="1"/>
    <col min="4613" max="4613" width="3.125" style="15" customWidth="1"/>
    <col min="4614" max="4616" width="7.625" style="15" customWidth="1"/>
    <col min="4617" max="4617" width="11.125" style="15" customWidth="1"/>
    <col min="4618" max="4626" width="7.625" style="15" customWidth="1"/>
    <col min="4627" max="4860" width="12.625" style="15"/>
    <col min="4861" max="4861" width="4.75" style="15" customWidth="1"/>
    <col min="4862" max="4862" width="16.75" style="15" customWidth="1"/>
    <col min="4863" max="4863" width="2.5" style="15" customWidth="1"/>
    <col min="4864" max="4864" width="26.375" style="15" customWidth="1"/>
    <col min="4865" max="4865" width="25.375" style="15" customWidth="1"/>
    <col min="4866" max="4867" width="7.625" style="15" customWidth="1"/>
    <col min="4868" max="4868" width="18" style="15" customWidth="1"/>
    <col min="4869" max="4869" width="3.125" style="15" customWidth="1"/>
    <col min="4870" max="4872" width="7.625" style="15" customWidth="1"/>
    <col min="4873" max="4873" width="11.125" style="15" customWidth="1"/>
    <col min="4874" max="4882" width="7.625" style="15" customWidth="1"/>
    <col min="4883" max="5116" width="12.625" style="15"/>
    <col min="5117" max="5117" width="4.75" style="15" customWidth="1"/>
    <col min="5118" max="5118" width="16.75" style="15" customWidth="1"/>
    <col min="5119" max="5119" width="2.5" style="15" customWidth="1"/>
    <col min="5120" max="5120" width="26.375" style="15" customWidth="1"/>
    <col min="5121" max="5121" width="25.375" style="15" customWidth="1"/>
    <col min="5122" max="5123" width="7.625" style="15" customWidth="1"/>
    <col min="5124" max="5124" width="18" style="15" customWidth="1"/>
    <col min="5125" max="5125" width="3.125" style="15" customWidth="1"/>
    <col min="5126" max="5128" width="7.625" style="15" customWidth="1"/>
    <col min="5129" max="5129" width="11.125" style="15" customWidth="1"/>
    <col min="5130" max="5138" width="7.625" style="15" customWidth="1"/>
    <col min="5139" max="5372" width="12.625" style="15"/>
    <col min="5373" max="5373" width="4.75" style="15" customWidth="1"/>
    <col min="5374" max="5374" width="16.75" style="15" customWidth="1"/>
    <col min="5375" max="5375" width="2.5" style="15" customWidth="1"/>
    <col min="5376" max="5376" width="26.375" style="15" customWidth="1"/>
    <col min="5377" max="5377" width="25.375" style="15" customWidth="1"/>
    <col min="5378" max="5379" width="7.625" style="15" customWidth="1"/>
    <col min="5380" max="5380" width="18" style="15" customWidth="1"/>
    <col min="5381" max="5381" width="3.125" style="15" customWidth="1"/>
    <col min="5382" max="5384" width="7.625" style="15" customWidth="1"/>
    <col min="5385" max="5385" width="11.125" style="15" customWidth="1"/>
    <col min="5386" max="5394" width="7.625" style="15" customWidth="1"/>
    <col min="5395" max="5628" width="12.625" style="15"/>
    <col min="5629" max="5629" width="4.75" style="15" customWidth="1"/>
    <col min="5630" max="5630" width="16.75" style="15" customWidth="1"/>
    <col min="5631" max="5631" width="2.5" style="15" customWidth="1"/>
    <col min="5632" max="5632" width="26.375" style="15" customWidth="1"/>
    <col min="5633" max="5633" width="25.375" style="15" customWidth="1"/>
    <col min="5634" max="5635" width="7.625" style="15" customWidth="1"/>
    <col min="5636" max="5636" width="18" style="15" customWidth="1"/>
    <col min="5637" max="5637" width="3.125" style="15" customWidth="1"/>
    <col min="5638" max="5640" width="7.625" style="15" customWidth="1"/>
    <col min="5641" max="5641" width="11.125" style="15" customWidth="1"/>
    <col min="5642" max="5650" width="7.625" style="15" customWidth="1"/>
    <col min="5651" max="5884" width="12.625" style="15"/>
    <col min="5885" max="5885" width="4.75" style="15" customWidth="1"/>
    <col min="5886" max="5886" width="16.75" style="15" customWidth="1"/>
    <col min="5887" max="5887" width="2.5" style="15" customWidth="1"/>
    <col min="5888" max="5888" width="26.375" style="15" customWidth="1"/>
    <col min="5889" max="5889" width="25.375" style="15" customWidth="1"/>
    <col min="5890" max="5891" width="7.625" style="15" customWidth="1"/>
    <col min="5892" max="5892" width="18" style="15" customWidth="1"/>
    <col min="5893" max="5893" width="3.125" style="15" customWidth="1"/>
    <col min="5894" max="5896" width="7.625" style="15" customWidth="1"/>
    <col min="5897" max="5897" width="11.125" style="15" customWidth="1"/>
    <col min="5898" max="5906" width="7.625" style="15" customWidth="1"/>
    <col min="5907" max="6140" width="12.625" style="15"/>
    <col min="6141" max="6141" width="4.75" style="15" customWidth="1"/>
    <col min="6142" max="6142" width="16.75" style="15" customWidth="1"/>
    <col min="6143" max="6143" width="2.5" style="15" customWidth="1"/>
    <col min="6144" max="6144" width="26.375" style="15" customWidth="1"/>
    <col min="6145" max="6145" width="25.375" style="15" customWidth="1"/>
    <col min="6146" max="6147" width="7.625" style="15" customWidth="1"/>
    <col min="6148" max="6148" width="18" style="15" customWidth="1"/>
    <col min="6149" max="6149" width="3.125" style="15" customWidth="1"/>
    <col min="6150" max="6152" width="7.625" style="15" customWidth="1"/>
    <col min="6153" max="6153" width="11.125" style="15" customWidth="1"/>
    <col min="6154" max="6162" width="7.625" style="15" customWidth="1"/>
    <col min="6163" max="6396" width="12.625" style="15"/>
    <col min="6397" max="6397" width="4.75" style="15" customWidth="1"/>
    <col min="6398" max="6398" width="16.75" style="15" customWidth="1"/>
    <col min="6399" max="6399" width="2.5" style="15" customWidth="1"/>
    <col min="6400" max="6400" width="26.375" style="15" customWidth="1"/>
    <col min="6401" max="6401" width="25.375" style="15" customWidth="1"/>
    <col min="6402" max="6403" width="7.625" style="15" customWidth="1"/>
    <col min="6404" max="6404" width="18" style="15" customWidth="1"/>
    <col min="6405" max="6405" width="3.125" style="15" customWidth="1"/>
    <col min="6406" max="6408" width="7.625" style="15" customWidth="1"/>
    <col min="6409" max="6409" width="11.125" style="15" customWidth="1"/>
    <col min="6410" max="6418" width="7.625" style="15" customWidth="1"/>
    <col min="6419" max="6652" width="12.625" style="15"/>
    <col min="6653" max="6653" width="4.75" style="15" customWidth="1"/>
    <col min="6654" max="6654" width="16.75" style="15" customWidth="1"/>
    <col min="6655" max="6655" width="2.5" style="15" customWidth="1"/>
    <col min="6656" max="6656" width="26.375" style="15" customWidth="1"/>
    <col min="6657" max="6657" width="25.375" style="15" customWidth="1"/>
    <col min="6658" max="6659" width="7.625" style="15" customWidth="1"/>
    <col min="6660" max="6660" width="18" style="15" customWidth="1"/>
    <col min="6661" max="6661" width="3.125" style="15" customWidth="1"/>
    <col min="6662" max="6664" width="7.625" style="15" customWidth="1"/>
    <col min="6665" max="6665" width="11.125" style="15" customWidth="1"/>
    <col min="6666" max="6674" width="7.625" style="15" customWidth="1"/>
    <col min="6675" max="6908" width="12.625" style="15"/>
    <col min="6909" max="6909" width="4.75" style="15" customWidth="1"/>
    <col min="6910" max="6910" width="16.75" style="15" customWidth="1"/>
    <col min="6911" max="6911" width="2.5" style="15" customWidth="1"/>
    <col min="6912" max="6912" width="26.375" style="15" customWidth="1"/>
    <col min="6913" max="6913" width="25.375" style="15" customWidth="1"/>
    <col min="6914" max="6915" width="7.625" style="15" customWidth="1"/>
    <col min="6916" max="6916" width="18" style="15" customWidth="1"/>
    <col min="6917" max="6917" width="3.125" style="15" customWidth="1"/>
    <col min="6918" max="6920" width="7.625" style="15" customWidth="1"/>
    <col min="6921" max="6921" width="11.125" style="15" customWidth="1"/>
    <col min="6922" max="6930" width="7.625" style="15" customWidth="1"/>
    <col min="6931" max="7164" width="12.625" style="15"/>
    <col min="7165" max="7165" width="4.75" style="15" customWidth="1"/>
    <col min="7166" max="7166" width="16.75" style="15" customWidth="1"/>
    <col min="7167" max="7167" width="2.5" style="15" customWidth="1"/>
    <col min="7168" max="7168" width="26.375" style="15" customWidth="1"/>
    <col min="7169" max="7169" width="25.375" style="15" customWidth="1"/>
    <col min="7170" max="7171" width="7.625" style="15" customWidth="1"/>
    <col min="7172" max="7172" width="18" style="15" customWidth="1"/>
    <col min="7173" max="7173" width="3.125" style="15" customWidth="1"/>
    <col min="7174" max="7176" width="7.625" style="15" customWidth="1"/>
    <col min="7177" max="7177" width="11.125" style="15" customWidth="1"/>
    <col min="7178" max="7186" width="7.625" style="15" customWidth="1"/>
    <col min="7187" max="7420" width="12.625" style="15"/>
    <col min="7421" max="7421" width="4.75" style="15" customWidth="1"/>
    <col min="7422" max="7422" width="16.75" style="15" customWidth="1"/>
    <col min="7423" max="7423" width="2.5" style="15" customWidth="1"/>
    <col min="7424" max="7424" width="26.375" style="15" customWidth="1"/>
    <col min="7425" max="7425" width="25.375" style="15" customWidth="1"/>
    <col min="7426" max="7427" width="7.625" style="15" customWidth="1"/>
    <col min="7428" max="7428" width="18" style="15" customWidth="1"/>
    <col min="7429" max="7429" width="3.125" style="15" customWidth="1"/>
    <col min="7430" max="7432" width="7.625" style="15" customWidth="1"/>
    <col min="7433" max="7433" width="11.125" style="15" customWidth="1"/>
    <col min="7434" max="7442" width="7.625" style="15" customWidth="1"/>
    <col min="7443" max="7676" width="12.625" style="15"/>
    <col min="7677" max="7677" width="4.75" style="15" customWidth="1"/>
    <col min="7678" max="7678" width="16.75" style="15" customWidth="1"/>
    <col min="7679" max="7679" width="2.5" style="15" customWidth="1"/>
    <col min="7680" max="7680" width="26.375" style="15" customWidth="1"/>
    <col min="7681" max="7681" width="25.375" style="15" customWidth="1"/>
    <col min="7682" max="7683" width="7.625" style="15" customWidth="1"/>
    <col min="7684" max="7684" width="18" style="15" customWidth="1"/>
    <col min="7685" max="7685" width="3.125" style="15" customWidth="1"/>
    <col min="7686" max="7688" width="7.625" style="15" customWidth="1"/>
    <col min="7689" max="7689" width="11.125" style="15" customWidth="1"/>
    <col min="7690" max="7698" width="7.625" style="15" customWidth="1"/>
    <col min="7699" max="7932" width="12.625" style="15"/>
    <col min="7933" max="7933" width="4.75" style="15" customWidth="1"/>
    <col min="7934" max="7934" width="16.75" style="15" customWidth="1"/>
    <col min="7935" max="7935" width="2.5" style="15" customWidth="1"/>
    <col min="7936" max="7936" width="26.375" style="15" customWidth="1"/>
    <col min="7937" max="7937" width="25.375" style="15" customWidth="1"/>
    <col min="7938" max="7939" width="7.625" style="15" customWidth="1"/>
    <col min="7940" max="7940" width="18" style="15" customWidth="1"/>
    <col min="7941" max="7941" width="3.125" style="15" customWidth="1"/>
    <col min="7942" max="7944" width="7.625" style="15" customWidth="1"/>
    <col min="7945" max="7945" width="11.125" style="15" customWidth="1"/>
    <col min="7946" max="7954" width="7.625" style="15" customWidth="1"/>
    <col min="7955" max="8188" width="12.625" style="15"/>
    <col min="8189" max="8189" width="4.75" style="15" customWidth="1"/>
    <col min="8190" max="8190" width="16.75" style="15" customWidth="1"/>
    <col min="8191" max="8191" width="2.5" style="15" customWidth="1"/>
    <col min="8192" max="8192" width="26.375" style="15" customWidth="1"/>
    <col min="8193" max="8193" width="25.375" style="15" customWidth="1"/>
    <col min="8194" max="8195" width="7.625" style="15" customWidth="1"/>
    <col min="8196" max="8196" width="18" style="15" customWidth="1"/>
    <col min="8197" max="8197" width="3.125" style="15" customWidth="1"/>
    <col min="8198" max="8200" width="7.625" style="15" customWidth="1"/>
    <col min="8201" max="8201" width="11.125" style="15" customWidth="1"/>
    <col min="8202" max="8210" width="7.625" style="15" customWidth="1"/>
    <col min="8211" max="8444" width="12.625" style="15"/>
    <col min="8445" max="8445" width="4.75" style="15" customWidth="1"/>
    <col min="8446" max="8446" width="16.75" style="15" customWidth="1"/>
    <col min="8447" max="8447" width="2.5" style="15" customWidth="1"/>
    <col min="8448" max="8448" width="26.375" style="15" customWidth="1"/>
    <col min="8449" max="8449" width="25.375" style="15" customWidth="1"/>
    <col min="8450" max="8451" width="7.625" style="15" customWidth="1"/>
    <col min="8452" max="8452" width="18" style="15" customWidth="1"/>
    <col min="8453" max="8453" width="3.125" style="15" customWidth="1"/>
    <col min="8454" max="8456" width="7.625" style="15" customWidth="1"/>
    <col min="8457" max="8457" width="11.125" style="15" customWidth="1"/>
    <col min="8458" max="8466" width="7.625" style="15" customWidth="1"/>
    <col min="8467" max="8700" width="12.625" style="15"/>
    <col min="8701" max="8701" width="4.75" style="15" customWidth="1"/>
    <col min="8702" max="8702" width="16.75" style="15" customWidth="1"/>
    <col min="8703" max="8703" width="2.5" style="15" customWidth="1"/>
    <col min="8704" max="8704" width="26.375" style="15" customWidth="1"/>
    <col min="8705" max="8705" width="25.375" style="15" customWidth="1"/>
    <col min="8706" max="8707" width="7.625" style="15" customWidth="1"/>
    <col min="8708" max="8708" width="18" style="15" customWidth="1"/>
    <col min="8709" max="8709" width="3.125" style="15" customWidth="1"/>
    <col min="8710" max="8712" width="7.625" style="15" customWidth="1"/>
    <col min="8713" max="8713" width="11.125" style="15" customWidth="1"/>
    <col min="8714" max="8722" width="7.625" style="15" customWidth="1"/>
    <col min="8723" max="8956" width="12.625" style="15"/>
    <col min="8957" max="8957" width="4.75" style="15" customWidth="1"/>
    <col min="8958" max="8958" width="16.75" style="15" customWidth="1"/>
    <col min="8959" max="8959" width="2.5" style="15" customWidth="1"/>
    <col min="8960" max="8960" width="26.375" style="15" customWidth="1"/>
    <col min="8961" max="8961" width="25.375" style="15" customWidth="1"/>
    <col min="8962" max="8963" width="7.625" style="15" customWidth="1"/>
    <col min="8964" max="8964" width="18" style="15" customWidth="1"/>
    <col min="8965" max="8965" width="3.125" style="15" customWidth="1"/>
    <col min="8966" max="8968" width="7.625" style="15" customWidth="1"/>
    <col min="8969" max="8969" width="11.125" style="15" customWidth="1"/>
    <col min="8970" max="8978" width="7.625" style="15" customWidth="1"/>
    <col min="8979" max="9212" width="12.625" style="15"/>
    <col min="9213" max="9213" width="4.75" style="15" customWidth="1"/>
    <col min="9214" max="9214" width="16.75" style="15" customWidth="1"/>
    <col min="9215" max="9215" width="2.5" style="15" customWidth="1"/>
    <col min="9216" max="9216" width="26.375" style="15" customWidth="1"/>
    <col min="9217" max="9217" width="25.375" style="15" customWidth="1"/>
    <col min="9218" max="9219" width="7.625" style="15" customWidth="1"/>
    <col min="9220" max="9220" width="18" style="15" customWidth="1"/>
    <col min="9221" max="9221" width="3.125" style="15" customWidth="1"/>
    <col min="9222" max="9224" width="7.625" style="15" customWidth="1"/>
    <col min="9225" max="9225" width="11.125" style="15" customWidth="1"/>
    <col min="9226" max="9234" width="7.625" style="15" customWidth="1"/>
    <col min="9235" max="9468" width="12.625" style="15"/>
    <col min="9469" max="9469" width="4.75" style="15" customWidth="1"/>
    <col min="9470" max="9470" width="16.75" style="15" customWidth="1"/>
    <col min="9471" max="9471" width="2.5" style="15" customWidth="1"/>
    <col min="9472" max="9472" width="26.375" style="15" customWidth="1"/>
    <col min="9473" max="9473" width="25.375" style="15" customWidth="1"/>
    <col min="9474" max="9475" width="7.625" style="15" customWidth="1"/>
    <col min="9476" max="9476" width="18" style="15" customWidth="1"/>
    <col min="9477" max="9477" width="3.125" style="15" customWidth="1"/>
    <col min="9478" max="9480" width="7.625" style="15" customWidth="1"/>
    <col min="9481" max="9481" width="11.125" style="15" customWidth="1"/>
    <col min="9482" max="9490" width="7.625" style="15" customWidth="1"/>
    <col min="9491" max="9724" width="12.625" style="15"/>
    <col min="9725" max="9725" width="4.75" style="15" customWidth="1"/>
    <col min="9726" max="9726" width="16.75" style="15" customWidth="1"/>
    <col min="9727" max="9727" width="2.5" style="15" customWidth="1"/>
    <col min="9728" max="9728" width="26.375" style="15" customWidth="1"/>
    <col min="9729" max="9729" width="25.375" style="15" customWidth="1"/>
    <col min="9730" max="9731" width="7.625" style="15" customWidth="1"/>
    <col min="9732" max="9732" width="18" style="15" customWidth="1"/>
    <col min="9733" max="9733" width="3.125" style="15" customWidth="1"/>
    <col min="9734" max="9736" width="7.625" style="15" customWidth="1"/>
    <col min="9737" max="9737" width="11.125" style="15" customWidth="1"/>
    <col min="9738" max="9746" width="7.625" style="15" customWidth="1"/>
    <col min="9747" max="9980" width="12.625" style="15"/>
    <col min="9981" max="9981" width="4.75" style="15" customWidth="1"/>
    <col min="9982" max="9982" width="16.75" style="15" customWidth="1"/>
    <col min="9983" max="9983" width="2.5" style="15" customWidth="1"/>
    <col min="9984" max="9984" width="26.375" style="15" customWidth="1"/>
    <col min="9985" max="9985" width="25.375" style="15" customWidth="1"/>
    <col min="9986" max="9987" width="7.625" style="15" customWidth="1"/>
    <col min="9988" max="9988" width="18" style="15" customWidth="1"/>
    <col min="9989" max="9989" width="3.125" style="15" customWidth="1"/>
    <col min="9990" max="9992" width="7.625" style="15" customWidth="1"/>
    <col min="9993" max="9993" width="11.125" style="15" customWidth="1"/>
    <col min="9994" max="10002" width="7.625" style="15" customWidth="1"/>
    <col min="10003" max="10236" width="12.625" style="15"/>
    <col min="10237" max="10237" width="4.75" style="15" customWidth="1"/>
    <col min="10238" max="10238" width="16.75" style="15" customWidth="1"/>
    <col min="10239" max="10239" width="2.5" style="15" customWidth="1"/>
    <col min="10240" max="10240" width="26.375" style="15" customWidth="1"/>
    <col min="10241" max="10241" width="25.375" style="15" customWidth="1"/>
    <col min="10242" max="10243" width="7.625" style="15" customWidth="1"/>
    <col min="10244" max="10244" width="18" style="15" customWidth="1"/>
    <col min="10245" max="10245" width="3.125" style="15" customWidth="1"/>
    <col min="10246" max="10248" width="7.625" style="15" customWidth="1"/>
    <col min="10249" max="10249" width="11.125" style="15" customWidth="1"/>
    <col min="10250" max="10258" width="7.625" style="15" customWidth="1"/>
    <col min="10259" max="10492" width="12.625" style="15"/>
    <col min="10493" max="10493" width="4.75" style="15" customWidth="1"/>
    <col min="10494" max="10494" width="16.75" style="15" customWidth="1"/>
    <col min="10495" max="10495" width="2.5" style="15" customWidth="1"/>
    <col min="10496" max="10496" width="26.375" style="15" customWidth="1"/>
    <col min="10497" max="10497" width="25.375" style="15" customWidth="1"/>
    <col min="10498" max="10499" width="7.625" style="15" customWidth="1"/>
    <col min="10500" max="10500" width="18" style="15" customWidth="1"/>
    <col min="10501" max="10501" width="3.125" style="15" customWidth="1"/>
    <col min="10502" max="10504" width="7.625" style="15" customWidth="1"/>
    <col min="10505" max="10505" width="11.125" style="15" customWidth="1"/>
    <col min="10506" max="10514" width="7.625" style="15" customWidth="1"/>
    <col min="10515" max="10748" width="12.625" style="15"/>
    <col min="10749" max="10749" width="4.75" style="15" customWidth="1"/>
    <col min="10750" max="10750" width="16.75" style="15" customWidth="1"/>
    <col min="10751" max="10751" width="2.5" style="15" customWidth="1"/>
    <col min="10752" max="10752" width="26.375" style="15" customWidth="1"/>
    <col min="10753" max="10753" width="25.375" style="15" customWidth="1"/>
    <col min="10754" max="10755" width="7.625" style="15" customWidth="1"/>
    <col min="10756" max="10756" width="18" style="15" customWidth="1"/>
    <col min="10757" max="10757" width="3.125" style="15" customWidth="1"/>
    <col min="10758" max="10760" width="7.625" style="15" customWidth="1"/>
    <col min="10761" max="10761" width="11.125" style="15" customWidth="1"/>
    <col min="10762" max="10770" width="7.625" style="15" customWidth="1"/>
    <col min="10771" max="11004" width="12.625" style="15"/>
    <col min="11005" max="11005" width="4.75" style="15" customWidth="1"/>
    <col min="11006" max="11006" width="16.75" style="15" customWidth="1"/>
    <col min="11007" max="11007" width="2.5" style="15" customWidth="1"/>
    <col min="11008" max="11008" width="26.375" style="15" customWidth="1"/>
    <col min="11009" max="11009" width="25.375" style="15" customWidth="1"/>
    <col min="11010" max="11011" width="7.625" style="15" customWidth="1"/>
    <col min="11012" max="11012" width="18" style="15" customWidth="1"/>
    <col min="11013" max="11013" width="3.125" style="15" customWidth="1"/>
    <col min="11014" max="11016" width="7.625" style="15" customWidth="1"/>
    <col min="11017" max="11017" width="11.125" style="15" customWidth="1"/>
    <col min="11018" max="11026" width="7.625" style="15" customWidth="1"/>
    <col min="11027" max="11260" width="12.625" style="15"/>
    <col min="11261" max="11261" width="4.75" style="15" customWidth="1"/>
    <col min="11262" max="11262" width="16.75" style="15" customWidth="1"/>
    <col min="11263" max="11263" width="2.5" style="15" customWidth="1"/>
    <col min="11264" max="11264" width="26.375" style="15" customWidth="1"/>
    <col min="11265" max="11265" width="25.375" style="15" customWidth="1"/>
    <col min="11266" max="11267" width="7.625" style="15" customWidth="1"/>
    <col min="11268" max="11268" width="18" style="15" customWidth="1"/>
    <col min="11269" max="11269" width="3.125" style="15" customWidth="1"/>
    <col min="11270" max="11272" width="7.625" style="15" customWidth="1"/>
    <col min="11273" max="11273" width="11.125" style="15" customWidth="1"/>
    <col min="11274" max="11282" width="7.625" style="15" customWidth="1"/>
    <col min="11283" max="11516" width="12.625" style="15"/>
    <col min="11517" max="11517" width="4.75" style="15" customWidth="1"/>
    <col min="11518" max="11518" width="16.75" style="15" customWidth="1"/>
    <col min="11519" max="11519" width="2.5" style="15" customWidth="1"/>
    <col min="11520" max="11520" width="26.375" style="15" customWidth="1"/>
    <col min="11521" max="11521" width="25.375" style="15" customWidth="1"/>
    <col min="11522" max="11523" width="7.625" style="15" customWidth="1"/>
    <col min="11524" max="11524" width="18" style="15" customWidth="1"/>
    <col min="11525" max="11525" width="3.125" style="15" customWidth="1"/>
    <col min="11526" max="11528" width="7.625" style="15" customWidth="1"/>
    <col min="11529" max="11529" width="11.125" style="15" customWidth="1"/>
    <col min="11530" max="11538" width="7.625" style="15" customWidth="1"/>
    <col min="11539" max="11772" width="12.625" style="15"/>
    <col min="11773" max="11773" width="4.75" style="15" customWidth="1"/>
    <col min="11774" max="11774" width="16.75" style="15" customWidth="1"/>
    <col min="11775" max="11775" width="2.5" style="15" customWidth="1"/>
    <col min="11776" max="11776" width="26.375" style="15" customWidth="1"/>
    <col min="11777" max="11777" width="25.375" style="15" customWidth="1"/>
    <col min="11778" max="11779" width="7.625" style="15" customWidth="1"/>
    <col min="11780" max="11780" width="18" style="15" customWidth="1"/>
    <col min="11781" max="11781" width="3.125" style="15" customWidth="1"/>
    <col min="11782" max="11784" width="7.625" style="15" customWidth="1"/>
    <col min="11785" max="11785" width="11.125" style="15" customWidth="1"/>
    <col min="11786" max="11794" width="7.625" style="15" customWidth="1"/>
    <col min="11795" max="12028" width="12.625" style="15"/>
    <col min="12029" max="12029" width="4.75" style="15" customWidth="1"/>
    <col min="12030" max="12030" width="16.75" style="15" customWidth="1"/>
    <col min="12031" max="12031" width="2.5" style="15" customWidth="1"/>
    <col min="12032" max="12032" width="26.375" style="15" customWidth="1"/>
    <col min="12033" max="12033" width="25.375" style="15" customWidth="1"/>
    <col min="12034" max="12035" width="7.625" style="15" customWidth="1"/>
    <col min="12036" max="12036" width="18" style="15" customWidth="1"/>
    <col min="12037" max="12037" width="3.125" style="15" customWidth="1"/>
    <col min="12038" max="12040" width="7.625" style="15" customWidth="1"/>
    <col min="12041" max="12041" width="11.125" style="15" customWidth="1"/>
    <col min="12042" max="12050" width="7.625" style="15" customWidth="1"/>
    <col min="12051" max="12284" width="12.625" style="15"/>
    <col min="12285" max="12285" width="4.75" style="15" customWidth="1"/>
    <col min="12286" max="12286" width="16.75" style="15" customWidth="1"/>
    <col min="12287" max="12287" width="2.5" style="15" customWidth="1"/>
    <col min="12288" max="12288" width="26.375" style="15" customWidth="1"/>
    <col min="12289" max="12289" width="25.375" style="15" customWidth="1"/>
    <col min="12290" max="12291" width="7.625" style="15" customWidth="1"/>
    <col min="12292" max="12292" width="18" style="15" customWidth="1"/>
    <col min="12293" max="12293" width="3.125" style="15" customWidth="1"/>
    <col min="12294" max="12296" width="7.625" style="15" customWidth="1"/>
    <col min="12297" max="12297" width="11.125" style="15" customWidth="1"/>
    <col min="12298" max="12306" width="7.625" style="15" customWidth="1"/>
    <col min="12307" max="12540" width="12.625" style="15"/>
    <col min="12541" max="12541" width="4.75" style="15" customWidth="1"/>
    <col min="12542" max="12542" width="16.75" style="15" customWidth="1"/>
    <col min="12543" max="12543" width="2.5" style="15" customWidth="1"/>
    <col min="12544" max="12544" width="26.375" style="15" customWidth="1"/>
    <col min="12545" max="12545" width="25.375" style="15" customWidth="1"/>
    <col min="12546" max="12547" width="7.625" style="15" customWidth="1"/>
    <col min="12548" max="12548" width="18" style="15" customWidth="1"/>
    <col min="12549" max="12549" width="3.125" style="15" customWidth="1"/>
    <col min="12550" max="12552" width="7.625" style="15" customWidth="1"/>
    <col min="12553" max="12553" width="11.125" style="15" customWidth="1"/>
    <col min="12554" max="12562" width="7.625" style="15" customWidth="1"/>
    <col min="12563" max="12796" width="12.625" style="15"/>
    <col min="12797" max="12797" width="4.75" style="15" customWidth="1"/>
    <col min="12798" max="12798" width="16.75" style="15" customWidth="1"/>
    <col min="12799" max="12799" width="2.5" style="15" customWidth="1"/>
    <col min="12800" max="12800" width="26.375" style="15" customWidth="1"/>
    <col min="12801" max="12801" width="25.375" style="15" customWidth="1"/>
    <col min="12802" max="12803" width="7.625" style="15" customWidth="1"/>
    <col min="12804" max="12804" width="18" style="15" customWidth="1"/>
    <col min="12805" max="12805" width="3.125" style="15" customWidth="1"/>
    <col min="12806" max="12808" width="7.625" style="15" customWidth="1"/>
    <col min="12809" max="12809" width="11.125" style="15" customWidth="1"/>
    <col min="12810" max="12818" width="7.625" style="15" customWidth="1"/>
    <col min="12819" max="13052" width="12.625" style="15"/>
    <col min="13053" max="13053" width="4.75" style="15" customWidth="1"/>
    <col min="13054" max="13054" width="16.75" style="15" customWidth="1"/>
    <col min="13055" max="13055" width="2.5" style="15" customWidth="1"/>
    <col min="13056" max="13056" width="26.375" style="15" customWidth="1"/>
    <col min="13057" max="13057" width="25.375" style="15" customWidth="1"/>
    <col min="13058" max="13059" width="7.625" style="15" customWidth="1"/>
    <col min="13060" max="13060" width="18" style="15" customWidth="1"/>
    <col min="13061" max="13061" width="3.125" style="15" customWidth="1"/>
    <col min="13062" max="13064" width="7.625" style="15" customWidth="1"/>
    <col min="13065" max="13065" width="11.125" style="15" customWidth="1"/>
    <col min="13066" max="13074" width="7.625" style="15" customWidth="1"/>
    <col min="13075" max="13308" width="12.625" style="15"/>
    <col min="13309" max="13309" width="4.75" style="15" customWidth="1"/>
    <col min="13310" max="13310" width="16.75" style="15" customWidth="1"/>
    <col min="13311" max="13311" width="2.5" style="15" customWidth="1"/>
    <col min="13312" max="13312" width="26.375" style="15" customWidth="1"/>
    <col min="13313" max="13313" width="25.375" style="15" customWidth="1"/>
    <col min="13314" max="13315" width="7.625" style="15" customWidth="1"/>
    <col min="13316" max="13316" width="18" style="15" customWidth="1"/>
    <col min="13317" max="13317" width="3.125" style="15" customWidth="1"/>
    <col min="13318" max="13320" width="7.625" style="15" customWidth="1"/>
    <col min="13321" max="13321" width="11.125" style="15" customWidth="1"/>
    <col min="13322" max="13330" width="7.625" style="15" customWidth="1"/>
    <col min="13331" max="13564" width="12.625" style="15"/>
    <col min="13565" max="13565" width="4.75" style="15" customWidth="1"/>
    <col min="13566" max="13566" width="16.75" style="15" customWidth="1"/>
    <col min="13567" max="13567" width="2.5" style="15" customWidth="1"/>
    <col min="13568" max="13568" width="26.375" style="15" customWidth="1"/>
    <col min="13569" max="13569" width="25.375" style="15" customWidth="1"/>
    <col min="13570" max="13571" width="7.625" style="15" customWidth="1"/>
    <col min="13572" max="13572" width="18" style="15" customWidth="1"/>
    <col min="13573" max="13573" width="3.125" style="15" customWidth="1"/>
    <col min="13574" max="13576" width="7.625" style="15" customWidth="1"/>
    <col min="13577" max="13577" width="11.125" style="15" customWidth="1"/>
    <col min="13578" max="13586" width="7.625" style="15" customWidth="1"/>
    <col min="13587" max="13820" width="12.625" style="15"/>
    <col min="13821" max="13821" width="4.75" style="15" customWidth="1"/>
    <col min="13822" max="13822" width="16.75" style="15" customWidth="1"/>
    <col min="13823" max="13823" width="2.5" style="15" customWidth="1"/>
    <col min="13824" max="13824" width="26.375" style="15" customWidth="1"/>
    <col min="13825" max="13825" width="25.375" style="15" customWidth="1"/>
    <col min="13826" max="13827" width="7.625" style="15" customWidth="1"/>
    <col min="13828" max="13828" width="18" style="15" customWidth="1"/>
    <col min="13829" max="13829" width="3.125" style="15" customWidth="1"/>
    <col min="13830" max="13832" width="7.625" style="15" customWidth="1"/>
    <col min="13833" max="13833" width="11.125" style="15" customWidth="1"/>
    <col min="13834" max="13842" width="7.625" style="15" customWidth="1"/>
    <col min="13843" max="14076" width="12.625" style="15"/>
    <col min="14077" max="14077" width="4.75" style="15" customWidth="1"/>
    <col min="14078" max="14078" width="16.75" style="15" customWidth="1"/>
    <col min="14079" max="14079" width="2.5" style="15" customWidth="1"/>
    <col min="14080" max="14080" width="26.375" style="15" customWidth="1"/>
    <col min="14081" max="14081" width="25.375" style="15" customWidth="1"/>
    <col min="14082" max="14083" width="7.625" style="15" customWidth="1"/>
    <col min="14084" max="14084" width="18" style="15" customWidth="1"/>
    <col min="14085" max="14085" width="3.125" style="15" customWidth="1"/>
    <col min="14086" max="14088" width="7.625" style="15" customWidth="1"/>
    <col min="14089" max="14089" width="11.125" style="15" customWidth="1"/>
    <col min="14090" max="14098" width="7.625" style="15" customWidth="1"/>
    <col min="14099" max="14332" width="12.625" style="15"/>
    <col min="14333" max="14333" width="4.75" style="15" customWidth="1"/>
    <col min="14334" max="14334" width="16.75" style="15" customWidth="1"/>
    <col min="14335" max="14335" width="2.5" style="15" customWidth="1"/>
    <col min="14336" max="14336" width="26.375" style="15" customWidth="1"/>
    <col min="14337" max="14337" width="25.375" style="15" customWidth="1"/>
    <col min="14338" max="14339" width="7.625" style="15" customWidth="1"/>
    <col min="14340" max="14340" width="18" style="15" customWidth="1"/>
    <col min="14341" max="14341" width="3.125" style="15" customWidth="1"/>
    <col min="14342" max="14344" width="7.625" style="15" customWidth="1"/>
    <col min="14345" max="14345" width="11.125" style="15" customWidth="1"/>
    <col min="14346" max="14354" width="7.625" style="15" customWidth="1"/>
    <col min="14355" max="14588" width="12.625" style="15"/>
    <col min="14589" max="14589" width="4.75" style="15" customWidth="1"/>
    <col min="14590" max="14590" width="16.75" style="15" customWidth="1"/>
    <col min="14591" max="14591" width="2.5" style="15" customWidth="1"/>
    <col min="14592" max="14592" width="26.375" style="15" customWidth="1"/>
    <col min="14593" max="14593" width="25.375" style="15" customWidth="1"/>
    <col min="14594" max="14595" width="7.625" style="15" customWidth="1"/>
    <col min="14596" max="14596" width="18" style="15" customWidth="1"/>
    <col min="14597" max="14597" width="3.125" style="15" customWidth="1"/>
    <col min="14598" max="14600" width="7.625" style="15" customWidth="1"/>
    <col min="14601" max="14601" width="11.125" style="15" customWidth="1"/>
    <col min="14602" max="14610" width="7.625" style="15" customWidth="1"/>
    <col min="14611" max="14844" width="12.625" style="15"/>
    <col min="14845" max="14845" width="4.75" style="15" customWidth="1"/>
    <col min="14846" max="14846" width="16.75" style="15" customWidth="1"/>
    <col min="14847" max="14847" width="2.5" style="15" customWidth="1"/>
    <col min="14848" max="14848" width="26.375" style="15" customWidth="1"/>
    <col min="14849" max="14849" width="25.375" style="15" customWidth="1"/>
    <col min="14850" max="14851" width="7.625" style="15" customWidth="1"/>
    <col min="14852" max="14852" width="18" style="15" customWidth="1"/>
    <col min="14853" max="14853" width="3.125" style="15" customWidth="1"/>
    <col min="14854" max="14856" width="7.625" style="15" customWidth="1"/>
    <col min="14857" max="14857" width="11.125" style="15" customWidth="1"/>
    <col min="14858" max="14866" width="7.625" style="15" customWidth="1"/>
    <col min="14867" max="15100" width="12.625" style="15"/>
    <col min="15101" max="15101" width="4.75" style="15" customWidth="1"/>
    <col min="15102" max="15102" width="16.75" style="15" customWidth="1"/>
    <col min="15103" max="15103" width="2.5" style="15" customWidth="1"/>
    <col min="15104" max="15104" width="26.375" style="15" customWidth="1"/>
    <col min="15105" max="15105" width="25.375" style="15" customWidth="1"/>
    <col min="15106" max="15107" width="7.625" style="15" customWidth="1"/>
    <col min="15108" max="15108" width="18" style="15" customWidth="1"/>
    <col min="15109" max="15109" width="3.125" style="15" customWidth="1"/>
    <col min="15110" max="15112" width="7.625" style="15" customWidth="1"/>
    <col min="15113" max="15113" width="11.125" style="15" customWidth="1"/>
    <col min="15114" max="15122" width="7.625" style="15" customWidth="1"/>
    <col min="15123" max="15356" width="12.625" style="15"/>
    <col min="15357" max="15357" width="4.75" style="15" customWidth="1"/>
    <col min="15358" max="15358" width="16.75" style="15" customWidth="1"/>
    <col min="15359" max="15359" width="2.5" style="15" customWidth="1"/>
    <col min="15360" max="15360" width="26.375" style="15" customWidth="1"/>
    <col min="15361" max="15361" width="25.375" style="15" customWidth="1"/>
    <col min="15362" max="15363" width="7.625" style="15" customWidth="1"/>
    <col min="15364" max="15364" width="18" style="15" customWidth="1"/>
    <col min="15365" max="15365" width="3.125" style="15" customWidth="1"/>
    <col min="15366" max="15368" width="7.625" style="15" customWidth="1"/>
    <col min="15369" max="15369" width="11.125" style="15" customWidth="1"/>
    <col min="15370" max="15378" width="7.625" style="15" customWidth="1"/>
    <col min="15379" max="15612" width="12.625" style="15"/>
    <col min="15613" max="15613" width="4.75" style="15" customWidth="1"/>
    <col min="15614" max="15614" width="16.75" style="15" customWidth="1"/>
    <col min="15615" max="15615" width="2.5" style="15" customWidth="1"/>
    <col min="15616" max="15616" width="26.375" style="15" customWidth="1"/>
    <col min="15617" max="15617" width="25.375" style="15" customWidth="1"/>
    <col min="15618" max="15619" width="7.625" style="15" customWidth="1"/>
    <col min="15620" max="15620" width="18" style="15" customWidth="1"/>
    <col min="15621" max="15621" width="3.125" style="15" customWidth="1"/>
    <col min="15622" max="15624" width="7.625" style="15" customWidth="1"/>
    <col min="15625" max="15625" width="11.125" style="15" customWidth="1"/>
    <col min="15626" max="15634" width="7.625" style="15" customWidth="1"/>
    <col min="15635" max="15868" width="12.625" style="15"/>
    <col min="15869" max="15869" width="4.75" style="15" customWidth="1"/>
    <col min="15870" max="15870" width="16.75" style="15" customWidth="1"/>
    <col min="15871" max="15871" width="2.5" style="15" customWidth="1"/>
    <col min="15872" max="15872" width="26.375" style="15" customWidth="1"/>
    <col min="15873" max="15873" width="25.375" style="15" customWidth="1"/>
    <col min="15874" max="15875" width="7.625" style="15" customWidth="1"/>
    <col min="15876" max="15876" width="18" style="15" customWidth="1"/>
    <col min="15877" max="15877" width="3.125" style="15" customWidth="1"/>
    <col min="15878" max="15880" width="7.625" style="15" customWidth="1"/>
    <col min="15881" max="15881" width="11.125" style="15" customWidth="1"/>
    <col min="15882" max="15890" width="7.625" style="15" customWidth="1"/>
    <col min="15891" max="16124" width="12.625" style="15"/>
    <col min="16125" max="16125" width="4.75" style="15" customWidth="1"/>
    <col min="16126" max="16126" width="16.75" style="15" customWidth="1"/>
    <col min="16127" max="16127" width="2.5" style="15" customWidth="1"/>
    <col min="16128" max="16128" width="26.375" style="15" customWidth="1"/>
    <col min="16129" max="16129" width="25.375" style="15" customWidth="1"/>
    <col min="16130" max="16131" width="7.625" style="15" customWidth="1"/>
    <col min="16132" max="16132" width="18" style="15" customWidth="1"/>
    <col min="16133" max="16133" width="3.125" style="15" customWidth="1"/>
    <col min="16134" max="16136" width="7.625" style="15" customWidth="1"/>
    <col min="16137" max="16137" width="11.125" style="15" customWidth="1"/>
    <col min="16138" max="16146" width="7.625" style="15" customWidth="1"/>
    <col min="16147" max="16384" width="12.625" style="15"/>
  </cols>
  <sheetData>
    <row r="2" spans="2:10" x14ac:dyDescent="0.25">
      <c r="C2" s="233" t="s">
        <v>214</v>
      </c>
      <c r="D2" s="234"/>
      <c r="E2" s="234"/>
      <c r="F2" s="234"/>
      <c r="G2" s="234"/>
      <c r="H2" s="234"/>
      <c r="I2" s="234"/>
    </row>
    <row r="3" spans="2:10" x14ac:dyDescent="0.25">
      <c r="C3" s="105"/>
      <c r="D3" s="71"/>
      <c r="E3" s="71"/>
      <c r="F3" s="71"/>
      <c r="G3" s="71"/>
      <c r="H3" s="106"/>
      <c r="I3" s="106"/>
    </row>
    <row r="4" spans="2:10" x14ac:dyDescent="0.25">
      <c r="B4" s="154"/>
      <c r="C4" s="154"/>
      <c r="D4" s="71"/>
      <c r="E4" s="71"/>
      <c r="G4" s="15" t="s">
        <v>46</v>
      </c>
      <c r="H4" s="107"/>
      <c r="I4" s="106"/>
      <c r="J4" s="71"/>
    </row>
    <row r="5" spans="2:10" x14ac:dyDescent="0.25">
      <c r="B5" s="155" t="s">
        <v>199</v>
      </c>
      <c r="C5" s="155"/>
      <c r="D5" s="155"/>
      <c r="F5" s="153"/>
      <c r="G5" s="153" t="str">
        <f>'Data SKP'!E4</f>
        <v>tanggal-bulan s.d. tanggal-bulan-tahun</v>
      </c>
      <c r="H5" s="152"/>
      <c r="I5" s="152"/>
    </row>
    <row r="6" spans="2:10" x14ac:dyDescent="0.25">
      <c r="B6" s="235" t="s">
        <v>2</v>
      </c>
      <c r="C6" s="236"/>
      <c r="D6" s="237"/>
      <c r="E6" s="237"/>
      <c r="F6" s="238" t="s">
        <v>15</v>
      </c>
      <c r="G6" s="239"/>
      <c r="H6" s="239"/>
      <c r="I6" s="239"/>
      <c r="J6" s="240"/>
    </row>
    <row r="7" spans="2:10" x14ac:dyDescent="0.25">
      <c r="B7" s="251" t="s">
        <v>3</v>
      </c>
      <c r="C7" s="252"/>
      <c r="D7" s="108" t="str">
        <f>'Data SKP'!E7</f>
        <v>Budi</v>
      </c>
      <c r="E7" s="108"/>
      <c r="F7" s="109" t="s">
        <v>3</v>
      </c>
      <c r="G7" s="160" t="str">
        <f>'Data SKP'!E13</f>
        <v>Iwan</v>
      </c>
      <c r="H7" s="110"/>
      <c r="I7" s="111"/>
      <c r="J7" s="112"/>
    </row>
    <row r="8" spans="2:10" x14ac:dyDescent="0.25">
      <c r="B8" s="253" t="s">
        <v>4</v>
      </c>
      <c r="C8" s="254"/>
      <c r="D8" s="160">
        <f>'Data SKP'!E8</f>
        <v>12345</v>
      </c>
      <c r="E8" s="108"/>
      <c r="F8" s="113" t="s">
        <v>4</v>
      </c>
      <c r="G8" s="160">
        <f>'Data SKP'!E14</f>
        <v>12345</v>
      </c>
      <c r="H8" s="114"/>
      <c r="I8" s="115"/>
      <c r="J8" s="112"/>
    </row>
    <row r="9" spans="2:10" x14ac:dyDescent="0.25">
      <c r="B9" s="253" t="s">
        <v>5</v>
      </c>
      <c r="C9" s="254"/>
      <c r="D9" s="108" t="str">
        <f>'Data SKP'!E9</f>
        <v>Penata-III/c</v>
      </c>
      <c r="E9" s="108"/>
      <c r="F9" s="113" t="s">
        <v>5</v>
      </c>
      <c r="G9" s="160" t="str">
        <f>'Data SKP'!E15</f>
        <v>Pembina-IV/a</v>
      </c>
      <c r="H9" s="114"/>
      <c r="I9" s="115"/>
      <c r="J9" s="112"/>
    </row>
    <row r="10" spans="2:10" x14ac:dyDescent="0.25">
      <c r="B10" s="253" t="s">
        <v>6</v>
      </c>
      <c r="C10" s="254"/>
      <c r="D10" s="108" t="str">
        <f>'Data SKP'!E10</f>
        <v>Pengelola</v>
      </c>
      <c r="E10" s="108"/>
      <c r="F10" s="113" t="s">
        <v>6</v>
      </c>
      <c r="G10" s="160" t="str">
        <f>'Data SKP'!E16</f>
        <v>Kasubbid</v>
      </c>
      <c r="H10" s="114"/>
      <c r="I10" s="115"/>
      <c r="J10" s="112"/>
    </row>
    <row r="11" spans="2:10" x14ac:dyDescent="0.25">
      <c r="B11" s="255" t="s">
        <v>7</v>
      </c>
      <c r="C11" s="256"/>
      <c r="D11" s="108" t="str">
        <f>'Data SKP'!E11</f>
        <v>BKPSDM Kab Banyumas</v>
      </c>
      <c r="E11" s="108"/>
      <c r="F11" s="116" t="s">
        <v>7</v>
      </c>
      <c r="G11" s="160" t="str">
        <f>'Data SKP'!E17</f>
        <v>BKPSDM Kab Banyumas</v>
      </c>
      <c r="H11" s="114"/>
      <c r="I11" s="115"/>
      <c r="J11" s="112"/>
    </row>
    <row r="12" spans="2:10" x14ac:dyDescent="0.25">
      <c r="B12" s="257" t="s">
        <v>0</v>
      </c>
      <c r="C12" s="258" t="s">
        <v>44</v>
      </c>
      <c r="D12" s="241" t="s">
        <v>8</v>
      </c>
      <c r="E12" s="243" t="s">
        <v>10</v>
      </c>
      <c r="F12" s="244"/>
      <c r="G12" s="247" t="s">
        <v>9</v>
      </c>
      <c r="H12" s="249" t="s">
        <v>1</v>
      </c>
      <c r="I12" s="250"/>
      <c r="J12" s="177" t="s">
        <v>157</v>
      </c>
    </row>
    <row r="13" spans="2:10" ht="30" x14ac:dyDescent="0.25">
      <c r="B13" s="242"/>
      <c r="C13" s="248"/>
      <c r="D13" s="242"/>
      <c r="E13" s="245"/>
      <c r="F13" s="246"/>
      <c r="G13" s="248"/>
      <c r="H13" s="117" t="s">
        <v>158</v>
      </c>
      <c r="I13" s="117" t="s">
        <v>159</v>
      </c>
      <c r="J13" s="177"/>
    </row>
    <row r="14" spans="2:10" ht="15.75" customHeight="1" x14ac:dyDescent="0.25">
      <c r="B14" s="118" t="s">
        <v>16</v>
      </c>
      <c r="C14" s="156" t="s">
        <v>17</v>
      </c>
      <c r="D14" s="119" t="s">
        <v>18</v>
      </c>
      <c r="E14" s="188" t="s">
        <v>19</v>
      </c>
      <c r="F14" s="189"/>
      <c r="G14" s="120" t="s">
        <v>20</v>
      </c>
      <c r="H14" s="190" t="s">
        <v>160</v>
      </c>
      <c r="I14" s="191"/>
      <c r="J14" s="192"/>
    </row>
    <row r="15" spans="2:10" x14ac:dyDescent="0.25">
      <c r="B15" s="193" t="s">
        <v>12</v>
      </c>
      <c r="C15" s="194"/>
      <c r="D15" s="194"/>
      <c r="E15" s="194"/>
      <c r="F15" s="194"/>
      <c r="G15" s="194"/>
      <c r="H15" s="194"/>
      <c r="I15" s="194"/>
      <c r="J15" s="195"/>
    </row>
    <row r="16" spans="2:10" ht="15" customHeight="1" x14ac:dyDescent="0.25">
      <c r="B16" s="196">
        <v>1</v>
      </c>
      <c r="C16" s="199" t="s">
        <v>87</v>
      </c>
      <c r="D16" s="202" t="s">
        <v>87</v>
      </c>
      <c r="E16" s="186" t="s">
        <v>13</v>
      </c>
      <c r="F16" s="187"/>
      <c r="G16" s="121" t="s">
        <v>87</v>
      </c>
      <c r="H16" s="122">
        <v>3</v>
      </c>
      <c r="I16" s="123">
        <v>4</v>
      </c>
      <c r="J16" s="124" t="s">
        <v>21</v>
      </c>
    </row>
    <row r="17" spans="2:10" ht="15" customHeight="1" x14ac:dyDescent="0.25">
      <c r="B17" s="197"/>
      <c r="C17" s="200"/>
      <c r="D17" s="203"/>
      <c r="E17" s="186" t="s">
        <v>161</v>
      </c>
      <c r="F17" s="187"/>
      <c r="G17" s="121" t="s">
        <v>90</v>
      </c>
      <c r="H17" s="122">
        <v>3</v>
      </c>
      <c r="I17" s="123">
        <v>4</v>
      </c>
      <c r="J17" s="124" t="s">
        <v>21</v>
      </c>
    </row>
    <row r="18" spans="2:10" ht="15" customHeight="1" x14ac:dyDescent="0.25">
      <c r="B18" s="198"/>
      <c r="C18" s="201"/>
      <c r="D18" s="204"/>
      <c r="E18" s="186" t="s">
        <v>162</v>
      </c>
      <c r="F18" s="187"/>
      <c r="G18" s="121" t="s">
        <v>92</v>
      </c>
      <c r="H18" s="122">
        <v>3</v>
      </c>
      <c r="I18" s="123">
        <v>4</v>
      </c>
      <c r="J18" s="124" t="s">
        <v>21</v>
      </c>
    </row>
    <row r="19" spans="2:10" ht="15" customHeight="1" x14ac:dyDescent="0.25">
      <c r="B19" s="196">
        <v>2</v>
      </c>
      <c r="C19" s="199" t="s">
        <v>90</v>
      </c>
      <c r="D19" s="202" t="s">
        <v>90</v>
      </c>
      <c r="E19" s="186" t="s">
        <v>13</v>
      </c>
      <c r="F19" s="187"/>
      <c r="G19" s="121" t="s">
        <v>146</v>
      </c>
      <c r="H19" s="122">
        <v>3</v>
      </c>
      <c r="I19" s="123">
        <v>4</v>
      </c>
      <c r="J19" s="124" t="s">
        <v>21</v>
      </c>
    </row>
    <row r="20" spans="2:10" ht="15" customHeight="1" x14ac:dyDescent="0.25">
      <c r="B20" s="197"/>
      <c r="C20" s="200"/>
      <c r="D20" s="203"/>
      <c r="E20" s="186" t="s">
        <v>161</v>
      </c>
      <c r="F20" s="187"/>
      <c r="G20" s="121" t="s">
        <v>147</v>
      </c>
      <c r="H20" s="122">
        <v>3</v>
      </c>
      <c r="I20" s="123">
        <v>4</v>
      </c>
      <c r="J20" s="124" t="s">
        <v>21</v>
      </c>
    </row>
    <row r="21" spans="2:10" ht="15" customHeight="1" x14ac:dyDescent="0.25">
      <c r="B21" s="198"/>
      <c r="C21" s="201"/>
      <c r="D21" s="204"/>
      <c r="E21" s="186" t="s">
        <v>162</v>
      </c>
      <c r="F21" s="187"/>
      <c r="G21" s="121" t="s">
        <v>148</v>
      </c>
      <c r="H21" s="122">
        <v>3</v>
      </c>
      <c r="I21" s="123">
        <v>4</v>
      </c>
      <c r="J21" s="124" t="s">
        <v>21</v>
      </c>
    </row>
    <row r="22" spans="2:10" ht="15" customHeight="1" x14ac:dyDescent="0.25">
      <c r="B22" s="221">
        <v>3</v>
      </c>
      <c r="C22" s="224" t="s">
        <v>92</v>
      </c>
      <c r="D22" s="230" t="s">
        <v>92</v>
      </c>
      <c r="E22" s="205" t="s">
        <v>13</v>
      </c>
      <c r="F22" s="206"/>
      <c r="G22" s="125" t="s">
        <v>149</v>
      </c>
      <c r="H22" s="122">
        <v>3</v>
      </c>
      <c r="I22" s="123">
        <v>4</v>
      </c>
      <c r="J22" s="126" t="s">
        <v>21</v>
      </c>
    </row>
    <row r="23" spans="2:10" ht="15" customHeight="1" x14ac:dyDescent="0.25">
      <c r="B23" s="222"/>
      <c r="C23" s="225"/>
      <c r="D23" s="231"/>
      <c r="E23" s="205" t="s">
        <v>161</v>
      </c>
      <c r="F23" s="206"/>
      <c r="G23" s="125" t="s">
        <v>150</v>
      </c>
      <c r="H23" s="122">
        <v>3</v>
      </c>
      <c r="I23" s="123">
        <v>4</v>
      </c>
      <c r="J23" s="126" t="s">
        <v>21</v>
      </c>
    </row>
    <row r="24" spans="2:10" ht="15" customHeight="1" x14ac:dyDescent="0.25">
      <c r="B24" s="223"/>
      <c r="C24" s="226"/>
      <c r="D24" s="232"/>
      <c r="E24" s="205" t="s">
        <v>162</v>
      </c>
      <c r="F24" s="206"/>
      <c r="G24" s="125" t="s">
        <v>151</v>
      </c>
      <c r="H24" s="122">
        <v>3</v>
      </c>
      <c r="I24" s="123">
        <v>4</v>
      </c>
      <c r="J24" s="126" t="s">
        <v>21</v>
      </c>
    </row>
    <row r="25" spans="2:10" ht="15" customHeight="1" x14ac:dyDescent="0.25">
      <c r="B25" s="221">
        <v>4</v>
      </c>
      <c r="C25" s="224" t="s">
        <v>146</v>
      </c>
      <c r="D25" s="230" t="s">
        <v>146</v>
      </c>
      <c r="E25" s="205" t="s">
        <v>13</v>
      </c>
      <c r="F25" s="206"/>
      <c r="G25" s="125" t="s">
        <v>153</v>
      </c>
      <c r="H25" s="122">
        <v>3</v>
      </c>
      <c r="I25" s="123">
        <v>4</v>
      </c>
      <c r="J25" s="126" t="s">
        <v>21</v>
      </c>
    </row>
    <row r="26" spans="2:10" ht="15" customHeight="1" x14ac:dyDescent="0.25">
      <c r="B26" s="222"/>
      <c r="C26" s="225"/>
      <c r="D26" s="231"/>
      <c r="E26" s="205" t="s">
        <v>161</v>
      </c>
      <c r="F26" s="206"/>
      <c r="G26" s="125" t="s">
        <v>154</v>
      </c>
      <c r="H26" s="122">
        <v>3</v>
      </c>
      <c r="I26" s="123">
        <v>4</v>
      </c>
      <c r="J26" s="126" t="s">
        <v>21</v>
      </c>
    </row>
    <row r="27" spans="2:10" s="16" customFormat="1" ht="15" customHeight="1" x14ac:dyDescent="0.25">
      <c r="B27" s="223"/>
      <c r="C27" s="226"/>
      <c r="D27" s="232"/>
      <c r="E27" s="205" t="s">
        <v>162</v>
      </c>
      <c r="F27" s="206"/>
      <c r="G27" s="125" t="s">
        <v>155</v>
      </c>
      <c r="H27" s="122">
        <v>3</v>
      </c>
      <c r="I27" s="123">
        <v>4</v>
      </c>
      <c r="J27" s="126" t="s">
        <v>21</v>
      </c>
    </row>
    <row r="28" spans="2:10" x14ac:dyDescent="0.25">
      <c r="B28" s="209" t="s">
        <v>14</v>
      </c>
      <c r="C28" s="210"/>
      <c r="D28" s="210"/>
      <c r="E28" s="210"/>
      <c r="F28" s="210"/>
      <c r="G28" s="210"/>
      <c r="H28" s="210"/>
      <c r="I28" s="210"/>
      <c r="J28" s="211"/>
    </row>
    <row r="29" spans="2:10" ht="15" customHeight="1" x14ac:dyDescent="0.25">
      <c r="B29" s="212" t="s">
        <v>94</v>
      </c>
      <c r="C29" s="215" t="s">
        <v>164</v>
      </c>
      <c r="D29" s="218" t="s">
        <v>165</v>
      </c>
      <c r="E29" s="207" t="s">
        <v>13</v>
      </c>
      <c r="F29" s="208"/>
      <c r="G29" s="127" t="s">
        <v>166</v>
      </c>
      <c r="H29" s="128" t="s">
        <v>21</v>
      </c>
      <c r="I29" s="129">
        <v>5</v>
      </c>
      <c r="J29" s="126" t="s">
        <v>21</v>
      </c>
    </row>
    <row r="30" spans="2:10" ht="20.25" customHeight="1" x14ac:dyDescent="0.25">
      <c r="B30" s="213">
        <v>2</v>
      </c>
      <c r="C30" s="216" t="s">
        <v>167</v>
      </c>
      <c r="D30" s="219" t="s">
        <v>168</v>
      </c>
      <c r="E30" s="207" t="s">
        <v>161</v>
      </c>
      <c r="F30" s="208"/>
      <c r="G30" s="127" t="s">
        <v>169</v>
      </c>
      <c r="H30" s="128" t="s">
        <v>21</v>
      </c>
      <c r="I30" s="129">
        <v>5</v>
      </c>
      <c r="J30" s="126" t="s">
        <v>21</v>
      </c>
    </row>
    <row r="31" spans="2:10" s="16" customFormat="1" ht="16.5" customHeight="1" x14ac:dyDescent="0.25">
      <c r="B31" s="214">
        <v>3</v>
      </c>
      <c r="C31" s="217" t="s">
        <v>170</v>
      </c>
      <c r="D31" s="220" t="s">
        <v>171</v>
      </c>
      <c r="E31" s="207" t="s">
        <v>162</v>
      </c>
      <c r="F31" s="208"/>
      <c r="G31" s="127" t="s">
        <v>172</v>
      </c>
      <c r="H31" s="128" t="s">
        <v>21</v>
      </c>
      <c r="I31" s="129">
        <v>5</v>
      </c>
      <c r="J31" s="126" t="s">
        <v>21</v>
      </c>
    </row>
    <row r="32" spans="2:10" ht="17.25" customHeight="1" x14ac:dyDescent="0.25">
      <c r="B32" s="227" t="s">
        <v>173</v>
      </c>
      <c r="C32" s="228" t="s">
        <v>167</v>
      </c>
      <c r="D32" s="229" t="s">
        <v>168</v>
      </c>
      <c r="E32" s="207" t="s">
        <v>13</v>
      </c>
      <c r="F32" s="208"/>
      <c r="G32" s="127" t="s">
        <v>174</v>
      </c>
      <c r="H32" s="128" t="s">
        <v>21</v>
      </c>
      <c r="I32" s="129">
        <v>5</v>
      </c>
      <c r="J32" s="126" t="s">
        <v>21</v>
      </c>
    </row>
    <row r="33" spans="2:10" ht="17.25" customHeight="1" x14ac:dyDescent="0.25">
      <c r="B33" s="227">
        <v>5</v>
      </c>
      <c r="C33" s="228" t="s">
        <v>175</v>
      </c>
      <c r="D33" s="229" t="s">
        <v>176</v>
      </c>
      <c r="E33" s="207" t="s">
        <v>161</v>
      </c>
      <c r="F33" s="208"/>
      <c r="G33" s="127" t="s">
        <v>177</v>
      </c>
      <c r="H33" s="128" t="s">
        <v>21</v>
      </c>
      <c r="I33" s="129">
        <v>5</v>
      </c>
      <c r="J33" s="126" t="s">
        <v>21</v>
      </c>
    </row>
    <row r="34" spans="2:10" s="16" customFormat="1" ht="18" customHeight="1" x14ac:dyDescent="0.25">
      <c r="B34" s="227">
        <v>6</v>
      </c>
      <c r="C34" s="228" t="s">
        <v>178</v>
      </c>
      <c r="D34" s="229" t="s">
        <v>179</v>
      </c>
      <c r="E34" s="207" t="s">
        <v>162</v>
      </c>
      <c r="F34" s="208"/>
      <c r="G34" s="127" t="s">
        <v>180</v>
      </c>
      <c r="H34" s="128" t="s">
        <v>21</v>
      </c>
      <c r="I34" s="129">
        <v>5</v>
      </c>
      <c r="J34" s="126" t="s">
        <v>21</v>
      </c>
    </row>
    <row r="35" spans="2:10" ht="16.5" customHeight="1" x14ac:dyDescent="0.25">
      <c r="B35" s="212" t="s">
        <v>181</v>
      </c>
      <c r="C35" s="215" t="s">
        <v>170</v>
      </c>
      <c r="D35" s="218" t="s">
        <v>171</v>
      </c>
      <c r="E35" s="207" t="s">
        <v>13</v>
      </c>
      <c r="F35" s="208"/>
      <c r="G35" s="127" t="s">
        <v>182</v>
      </c>
      <c r="H35" s="128" t="s">
        <v>21</v>
      </c>
      <c r="I35" s="129">
        <v>5</v>
      </c>
      <c r="J35" s="126" t="s">
        <v>21</v>
      </c>
    </row>
    <row r="36" spans="2:10" ht="15" customHeight="1" x14ac:dyDescent="0.25">
      <c r="B36" s="213">
        <v>8</v>
      </c>
      <c r="C36" s="216" t="s">
        <v>183</v>
      </c>
      <c r="D36" s="219" t="s">
        <v>184</v>
      </c>
      <c r="E36" s="207" t="s">
        <v>161</v>
      </c>
      <c r="F36" s="208"/>
      <c r="G36" s="127" t="s">
        <v>185</v>
      </c>
      <c r="H36" s="128" t="s">
        <v>21</v>
      </c>
      <c r="I36" s="129">
        <v>5</v>
      </c>
      <c r="J36" s="126" t="s">
        <v>21</v>
      </c>
    </row>
    <row r="37" spans="2:10" s="16" customFormat="1" ht="19.5" customHeight="1" x14ac:dyDescent="0.25">
      <c r="B37" s="214"/>
      <c r="C37" s="217"/>
      <c r="D37" s="220"/>
      <c r="E37" s="207" t="s">
        <v>162</v>
      </c>
      <c r="F37" s="208"/>
      <c r="G37" s="127" t="s">
        <v>186</v>
      </c>
      <c r="H37" s="128" t="s">
        <v>21</v>
      </c>
      <c r="I37" s="129">
        <v>5</v>
      </c>
      <c r="J37" s="126" t="s">
        <v>21</v>
      </c>
    </row>
    <row r="38" spans="2:10" s="16" customFormat="1" ht="19.5" customHeight="1" x14ac:dyDescent="0.25">
      <c r="B38" s="373"/>
      <c r="C38" s="374"/>
      <c r="D38" s="375"/>
      <c r="E38" s="376"/>
      <c r="F38" s="376"/>
      <c r="G38" s="377"/>
      <c r="H38" s="375"/>
      <c r="I38" s="378"/>
      <c r="J38" s="379"/>
    </row>
    <row r="39" spans="2:10" x14ac:dyDescent="0.25">
      <c r="C39" s="157"/>
    </row>
    <row r="40" spans="2:10" x14ac:dyDescent="0.25">
      <c r="C40" s="23"/>
      <c r="G40" s="23" t="s">
        <v>187</v>
      </c>
      <c r="H40" s="23"/>
    </row>
    <row r="41" spans="2:10" x14ac:dyDescent="0.25">
      <c r="C41" s="23" t="s">
        <v>189</v>
      </c>
      <c r="G41" s="23" t="s">
        <v>209</v>
      </c>
      <c r="H41" s="23"/>
    </row>
    <row r="42" spans="2:10" x14ac:dyDescent="0.25">
      <c r="C42" s="23"/>
      <c r="G42" s="23"/>
      <c r="H42" s="23"/>
    </row>
    <row r="43" spans="2:10" x14ac:dyDescent="0.25">
      <c r="C43" s="23"/>
      <c r="G43" s="23"/>
      <c r="H43" s="23"/>
    </row>
    <row r="44" spans="2:10" x14ac:dyDescent="0.25">
      <c r="C44" s="23"/>
      <c r="G44" s="23"/>
      <c r="H44" s="23"/>
    </row>
    <row r="45" spans="2:10" x14ac:dyDescent="0.25">
      <c r="C45" s="23" t="s">
        <v>188</v>
      </c>
      <c r="G45" s="23" t="s">
        <v>188</v>
      </c>
      <c r="H45" s="23"/>
    </row>
    <row r="46" spans="2:10" x14ac:dyDescent="0.25">
      <c r="C46" s="23" t="s">
        <v>100</v>
      </c>
      <c r="G46" s="23" t="s">
        <v>100</v>
      </c>
      <c r="H46" s="23"/>
    </row>
  </sheetData>
  <mergeCells count="60">
    <mergeCell ref="C2:I2"/>
    <mergeCell ref="B6:E6"/>
    <mergeCell ref="F6:J6"/>
    <mergeCell ref="D12:D13"/>
    <mergeCell ref="E12:F13"/>
    <mergeCell ref="G12:G13"/>
    <mergeCell ref="H12:I12"/>
    <mergeCell ref="B7:C7"/>
    <mergeCell ref="B8:C8"/>
    <mergeCell ref="B9:C9"/>
    <mergeCell ref="B10:C10"/>
    <mergeCell ref="B11:C11"/>
    <mergeCell ref="B12:B13"/>
    <mergeCell ref="C12:C13"/>
    <mergeCell ref="D25:D27"/>
    <mergeCell ref="B22:B24"/>
    <mergeCell ref="C22:C24"/>
    <mergeCell ref="D22:D24"/>
    <mergeCell ref="B19:B21"/>
    <mergeCell ref="C19:C21"/>
    <mergeCell ref="D19:D21"/>
    <mergeCell ref="B35:B37"/>
    <mergeCell ref="C35:C37"/>
    <mergeCell ref="D35:D37"/>
    <mergeCell ref="B32:B34"/>
    <mergeCell ref="C32:C34"/>
    <mergeCell ref="D32:D34"/>
    <mergeCell ref="E22:F22"/>
    <mergeCell ref="E31:F31"/>
    <mergeCell ref="E30:F30"/>
    <mergeCell ref="E29:F29"/>
    <mergeCell ref="E37:F37"/>
    <mergeCell ref="E36:F36"/>
    <mergeCell ref="E35:F35"/>
    <mergeCell ref="E34:F34"/>
    <mergeCell ref="E33:F33"/>
    <mergeCell ref="E32:F32"/>
    <mergeCell ref="B28:J28"/>
    <mergeCell ref="B29:B31"/>
    <mergeCell ref="C29:C31"/>
    <mergeCell ref="D29:D31"/>
    <mergeCell ref="B25:B27"/>
    <mergeCell ref="C25:C27"/>
    <mergeCell ref="E27:F27"/>
    <mergeCell ref="E26:F26"/>
    <mergeCell ref="E25:F25"/>
    <mergeCell ref="E24:F24"/>
    <mergeCell ref="E23:F23"/>
    <mergeCell ref="E21:F21"/>
    <mergeCell ref="E20:F20"/>
    <mergeCell ref="E19:F19"/>
    <mergeCell ref="E14:F14"/>
    <mergeCell ref="H14:J14"/>
    <mergeCell ref="B15:J15"/>
    <mergeCell ref="B16:B18"/>
    <mergeCell ref="C16:C18"/>
    <mergeCell ref="D16:D18"/>
    <mergeCell ref="E16:F16"/>
    <mergeCell ref="E17:F17"/>
    <mergeCell ref="E18:F18"/>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79"/>
  <sheetViews>
    <sheetView topLeftCell="B28" zoomScale="75" zoomScaleNormal="75" workbookViewId="0">
      <selection activeCell="I43" sqref="I43"/>
    </sheetView>
  </sheetViews>
  <sheetFormatPr defaultColWidth="12.625" defaultRowHeight="15" x14ac:dyDescent="0.25"/>
  <cols>
    <col min="1" max="1" width="4.75" style="15" customWidth="1"/>
    <col min="2" max="2" width="27.5" style="15" customWidth="1"/>
    <col min="3" max="3" width="3.625" style="15" customWidth="1"/>
    <col min="4" max="4" width="26.375" style="15" customWidth="1"/>
    <col min="5" max="5" width="26.375" style="15" hidden="1" customWidth="1"/>
    <col min="6" max="6" width="6.25" style="15" hidden="1" customWidth="1"/>
    <col min="7" max="7" width="11.875" style="15" customWidth="1"/>
    <col min="8" max="8" width="14.375" style="15" hidden="1" customWidth="1"/>
    <col min="9" max="10" width="7.625" style="15" customWidth="1"/>
    <col min="11" max="11" width="18" style="15" customWidth="1"/>
    <col min="12" max="13" width="9.375" style="15" customWidth="1"/>
    <col min="14" max="14" width="13.625" style="15" customWidth="1"/>
    <col min="15" max="15" width="10.375" style="15" customWidth="1"/>
    <col min="16" max="16" width="0.625" style="15" hidden="1" customWidth="1"/>
    <col min="17" max="17" width="0.125" style="15" customWidth="1"/>
    <col min="18" max="18" width="10.375" style="15" customWidth="1"/>
    <col min="19" max="19" width="17" style="16" customWidth="1"/>
    <col min="20" max="20" width="7.25" style="15" hidden="1" customWidth="1"/>
    <col min="21" max="21" width="12.125" style="15" hidden="1" customWidth="1"/>
    <col min="22" max="23" width="12" style="16" hidden="1" customWidth="1"/>
    <col min="24" max="24" width="12" style="16" customWidth="1"/>
    <col min="25" max="25" width="13.75" style="15" customWidth="1"/>
    <col min="26" max="27" width="13.375" style="15" customWidth="1"/>
    <col min="28" max="28" width="13.875" style="15" customWidth="1"/>
    <col min="29" max="30" width="13.875" style="15" hidden="1" customWidth="1"/>
    <col min="31" max="31" width="5" style="23" bestFit="1" customWidth="1"/>
    <col min="32" max="32" width="44.5" style="15" customWidth="1"/>
    <col min="33" max="33" width="35.25" style="15" customWidth="1"/>
    <col min="34" max="34" width="15.875" style="15" bestFit="1" customWidth="1"/>
    <col min="35" max="36" width="14.25" style="15" customWidth="1"/>
    <col min="37" max="37" width="16" style="15" customWidth="1"/>
    <col min="38" max="38" width="13.875" style="15" customWidth="1"/>
    <col min="39" max="39" width="49.75" style="15" bestFit="1" customWidth="1"/>
    <col min="40" max="40" width="5.875" style="15" bestFit="1" customWidth="1"/>
    <col min="41" max="41" width="15.125" style="15" bestFit="1" customWidth="1"/>
    <col min="42" max="258" width="12.625" style="15"/>
    <col min="259" max="259" width="4.75" style="15" customWidth="1"/>
    <col min="260" max="260" width="16.75" style="15" customWidth="1"/>
    <col min="261" max="261" width="2.5" style="15" customWidth="1"/>
    <col min="262" max="262" width="26.375" style="15" customWidth="1"/>
    <col min="263" max="265" width="7.625" style="15" customWidth="1"/>
    <col min="266" max="266" width="18" style="15" customWidth="1"/>
    <col min="267" max="268" width="9.25" style="15" customWidth="1"/>
    <col min="269" max="269" width="11.125" style="15" customWidth="1"/>
    <col min="270" max="270" width="12" style="15" customWidth="1"/>
    <col min="271" max="271" width="11.125" style="15" customWidth="1"/>
    <col min="272" max="272" width="14.375" style="15" customWidth="1"/>
    <col min="273" max="274" width="11.25" style="15" customWidth="1"/>
    <col min="275" max="275" width="15.625" style="15" customWidth="1"/>
    <col min="276" max="276" width="12.875" style="15" customWidth="1"/>
    <col min="277" max="277" width="13.875" style="15" customWidth="1"/>
    <col min="278" max="278" width="13.5" style="15" customWidth="1"/>
    <col min="279" max="279" width="11.25" style="15" customWidth="1"/>
    <col min="280" max="285" width="7.625" style="15" customWidth="1"/>
    <col min="286" max="514" width="12.625" style="15"/>
    <col min="515" max="515" width="4.75" style="15" customWidth="1"/>
    <col min="516" max="516" width="16.75" style="15" customWidth="1"/>
    <col min="517" max="517" width="2.5" style="15" customWidth="1"/>
    <col min="518" max="518" width="26.375" style="15" customWidth="1"/>
    <col min="519" max="521" width="7.625" style="15" customWidth="1"/>
    <col min="522" max="522" width="18" style="15" customWidth="1"/>
    <col min="523" max="524" width="9.25" style="15" customWidth="1"/>
    <col min="525" max="525" width="11.125" style="15" customWidth="1"/>
    <col min="526" max="526" width="12" style="15" customWidth="1"/>
    <col min="527" max="527" width="11.125" style="15" customWidth="1"/>
    <col min="528" max="528" width="14.375" style="15" customWidth="1"/>
    <col min="529" max="530" width="11.25" style="15" customWidth="1"/>
    <col min="531" max="531" width="15.625" style="15" customWidth="1"/>
    <col min="532" max="532" width="12.875" style="15" customWidth="1"/>
    <col min="533" max="533" width="13.875" style="15" customWidth="1"/>
    <col min="534" max="534" width="13.5" style="15" customWidth="1"/>
    <col min="535" max="535" width="11.25" style="15" customWidth="1"/>
    <col min="536" max="541" width="7.625" style="15" customWidth="1"/>
    <col min="542" max="770" width="12.625" style="15"/>
    <col min="771" max="771" width="4.75" style="15" customWidth="1"/>
    <col min="772" max="772" width="16.75" style="15" customWidth="1"/>
    <col min="773" max="773" width="2.5" style="15" customWidth="1"/>
    <col min="774" max="774" width="26.375" style="15" customWidth="1"/>
    <col min="775" max="777" width="7.625" style="15" customWidth="1"/>
    <col min="778" max="778" width="18" style="15" customWidth="1"/>
    <col min="779" max="780" width="9.25" style="15" customWidth="1"/>
    <col min="781" max="781" width="11.125" style="15" customWidth="1"/>
    <col min="782" max="782" width="12" style="15" customWidth="1"/>
    <col min="783" max="783" width="11.125" style="15" customWidth="1"/>
    <col min="784" max="784" width="14.375" style="15" customWidth="1"/>
    <col min="785" max="786" width="11.25" style="15" customWidth="1"/>
    <col min="787" max="787" width="15.625" style="15" customWidth="1"/>
    <col min="788" max="788" width="12.875" style="15" customWidth="1"/>
    <col min="789" max="789" width="13.875" style="15" customWidth="1"/>
    <col min="790" max="790" width="13.5" style="15" customWidth="1"/>
    <col min="791" max="791" width="11.25" style="15" customWidth="1"/>
    <col min="792" max="797" width="7.625" style="15" customWidth="1"/>
    <col min="798" max="1026" width="12.625" style="15"/>
    <col min="1027" max="1027" width="4.75" style="15" customWidth="1"/>
    <col min="1028" max="1028" width="16.75" style="15" customWidth="1"/>
    <col min="1029" max="1029" width="2.5" style="15" customWidth="1"/>
    <col min="1030" max="1030" width="26.375" style="15" customWidth="1"/>
    <col min="1031" max="1033" width="7.625" style="15" customWidth="1"/>
    <col min="1034" max="1034" width="18" style="15" customWidth="1"/>
    <col min="1035" max="1036" width="9.25" style="15" customWidth="1"/>
    <col min="1037" max="1037" width="11.125" style="15" customWidth="1"/>
    <col min="1038" max="1038" width="12" style="15" customWidth="1"/>
    <col min="1039" max="1039" width="11.125" style="15" customWidth="1"/>
    <col min="1040" max="1040" width="14.375" style="15" customWidth="1"/>
    <col min="1041" max="1042" width="11.25" style="15" customWidth="1"/>
    <col min="1043" max="1043" width="15.625" style="15" customWidth="1"/>
    <col min="1044" max="1044" width="12.875" style="15" customWidth="1"/>
    <col min="1045" max="1045" width="13.875" style="15" customWidth="1"/>
    <col min="1046" max="1046" width="13.5" style="15" customWidth="1"/>
    <col min="1047" max="1047" width="11.25" style="15" customWidth="1"/>
    <col min="1048" max="1053" width="7.625" style="15" customWidth="1"/>
    <col min="1054" max="1282" width="12.625" style="15"/>
    <col min="1283" max="1283" width="4.75" style="15" customWidth="1"/>
    <col min="1284" max="1284" width="16.75" style="15" customWidth="1"/>
    <col min="1285" max="1285" width="2.5" style="15" customWidth="1"/>
    <col min="1286" max="1286" width="26.375" style="15" customWidth="1"/>
    <col min="1287" max="1289" width="7.625" style="15" customWidth="1"/>
    <col min="1290" max="1290" width="18" style="15" customWidth="1"/>
    <col min="1291" max="1292" width="9.25" style="15" customWidth="1"/>
    <col min="1293" max="1293" width="11.125" style="15" customWidth="1"/>
    <col min="1294" max="1294" width="12" style="15" customWidth="1"/>
    <col min="1295" max="1295" width="11.125" style="15" customWidth="1"/>
    <col min="1296" max="1296" width="14.375" style="15" customWidth="1"/>
    <col min="1297" max="1298" width="11.25" style="15" customWidth="1"/>
    <col min="1299" max="1299" width="15.625" style="15" customWidth="1"/>
    <col min="1300" max="1300" width="12.875" style="15" customWidth="1"/>
    <col min="1301" max="1301" width="13.875" style="15" customWidth="1"/>
    <col min="1302" max="1302" width="13.5" style="15" customWidth="1"/>
    <col min="1303" max="1303" width="11.25" style="15" customWidth="1"/>
    <col min="1304" max="1309" width="7.625" style="15" customWidth="1"/>
    <col min="1310" max="1538" width="12.625" style="15"/>
    <col min="1539" max="1539" width="4.75" style="15" customWidth="1"/>
    <col min="1540" max="1540" width="16.75" style="15" customWidth="1"/>
    <col min="1541" max="1541" width="2.5" style="15" customWidth="1"/>
    <col min="1542" max="1542" width="26.375" style="15" customWidth="1"/>
    <col min="1543" max="1545" width="7.625" style="15" customWidth="1"/>
    <col min="1546" max="1546" width="18" style="15" customWidth="1"/>
    <col min="1547" max="1548" width="9.25" style="15" customWidth="1"/>
    <col min="1549" max="1549" width="11.125" style="15" customWidth="1"/>
    <col min="1550" max="1550" width="12" style="15" customWidth="1"/>
    <col min="1551" max="1551" width="11.125" style="15" customWidth="1"/>
    <col min="1552" max="1552" width="14.375" style="15" customWidth="1"/>
    <col min="1553" max="1554" width="11.25" style="15" customWidth="1"/>
    <col min="1555" max="1555" width="15.625" style="15" customWidth="1"/>
    <col min="1556" max="1556" width="12.875" style="15" customWidth="1"/>
    <col min="1557" max="1557" width="13.875" style="15" customWidth="1"/>
    <col min="1558" max="1558" width="13.5" style="15" customWidth="1"/>
    <col min="1559" max="1559" width="11.25" style="15" customWidth="1"/>
    <col min="1560" max="1565" width="7.625" style="15" customWidth="1"/>
    <col min="1566" max="1794" width="12.625" style="15"/>
    <col min="1795" max="1795" width="4.75" style="15" customWidth="1"/>
    <col min="1796" max="1796" width="16.75" style="15" customWidth="1"/>
    <col min="1797" max="1797" width="2.5" style="15" customWidth="1"/>
    <col min="1798" max="1798" width="26.375" style="15" customWidth="1"/>
    <col min="1799" max="1801" width="7.625" style="15" customWidth="1"/>
    <col min="1802" max="1802" width="18" style="15" customWidth="1"/>
    <col min="1803" max="1804" width="9.25" style="15" customWidth="1"/>
    <col min="1805" max="1805" width="11.125" style="15" customWidth="1"/>
    <col min="1806" max="1806" width="12" style="15" customWidth="1"/>
    <col min="1807" max="1807" width="11.125" style="15" customWidth="1"/>
    <col min="1808" max="1808" width="14.375" style="15" customWidth="1"/>
    <col min="1809" max="1810" width="11.25" style="15" customWidth="1"/>
    <col min="1811" max="1811" width="15.625" style="15" customWidth="1"/>
    <col min="1812" max="1812" width="12.875" style="15" customWidth="1"/>
    <col min="1813" max="1813" width="13.875" style="15" customWidth="1"/>
    <col min="1814" max="1814" width="13.5" style="15" customWidth="1"/>
    <col min="1815" max="1815" width="11.25" style="15" customWidth="1"/>
    <col min="1816" max="1821" width="7.625" style="15" customWidth="1"/>
    <col min="1822" max="2050" width="12.625" style="15"/>
    <col min="2051" max="2051" width="4.75" style="15" customWidth="1"/>
    <col min="2052" max="2052" width="16.75" style="15" customWidth="1"/>
    <col min="2053" max="2053" width="2.5" style="15" customWidth="1"/>
    <col min="2054" max="2054" width="26.375" style="15" customWidth="1"/>
    <col min="2055" max="2057" width="7.625" style="15" customWidth="1"/>
    <col min="2058" max="2058" width="18" style="15" customWidth="1"/>
    <col min="2059" max="2060" width="9.25" style="15" customWidth="1"/>
    <col min="2061" max="2061" width="11.125" style="15" customWidth="1"/>
    <col min="2062" max="2062" width="12" style="15" customWidth="1"/>
    <col min="2063" max="2063" width="11.125" style="15" customWidth="1"/>
    <col min="2064" max="2064" width="14.375" style="15" customWidth="1"/>
    <col min="2065" max="2066" width="11.25" style="15" customWidth="1"/>
    <col min="2067" max="2067" width="15.625" style="15" customWidth="1"/>
    <col min="2068" max="2068" width="12.875" style="15" customWidth="1"/>
    <col min="2069" max="2069" width="13.875" style="15" customWidth="1"/>
    <col min="2070" max="2070" width="13.5" style="15" customWidth="1"/>
    <col min="2071" max="2071" width="11.25" style="15" customWidth="1"/>
    <col min="2072" max="2077" width="7.625" style="15" customWidth="1"/>
    <col min="2078" max="2306" width="12.625" style="15"/>
    <col min="2307" max="2307" width="4.75" style="15" customWidth="1"/>
    <col min="2308" max="2308" width="16.75" style="15" customWidth="1"/>
    <col min="2309" max="2309" width="2.5" style="15" customWidth="1"/>
    <col min="2310" max="2310" width="26.375" style="15" customWidth="1"/>
    <col min="2311" max="2313" width="7.625" style="15" customWidth="1"/>
    <col min="2314" max="2314" width="18" style="15" customWidth="1"/>
    <col min="2315" max="2316" width="9.25" style="15" customWidth="1"/>
    <col min="2317" max="2317" width="11.125" style="15" customWidth="1"/>
    <col min="2318" max="2318" width="12" style="15" customWidth="1"/>
    <col min="2319" max="2319" width="11.125" style="15" customWidth="1"/>
    <col min="2320" max="2320" width="14.375" style="15" customWidth="1"/>
    <col min="2321" max="2322" width="11.25" style="15" customWidth="1"/>
    <col min="2323" max="2323" width="15.625" style="15" customWidth="1"/>
    <col min="2324" max="2324" width="12.875" style="15" customWidth="1"/>
    <col min="2325" max="2325" width="13.875" style="15" customWidth="1"/>
    <col min="2326" max="2326" width="13.5" style="15" customWidth="1"/>
    <col min="2327" max="2327" width="11.25" style="15" customWidth="1"/>
    <col min="2328" max="2333" width="7.625" style="15" customWidth="1"/>
    <col min="2334" max="2562" width="12.625" style="15"/>
    <col min="2563" max="2563" width="4.75" style="15" customWidth="1"/>
    <col min="2564" max="2564" width="16.75" style="15" customWidth="1"/>
    <col min="2565" max="2565" width="2.5" style="15" customWidth="1"/>
    <col min="2566" max="2566" width="26.375" style="15" customWidth="1"/>
    <col min="2567" max="2569" width="7.625" style="15" customWidth="1"/>
    <col min="2570" max="2570" width="18" style="15" customWidth="1"/>
    <col min="2571" max="2572" width="9.25" style="15" customWidth="1"/>
    <col min="2573" max="2573" width="11.125" style="15" customWidth="1"/>
    <col min="2574" max="2574" width="12" style="15" customWidth="1"/>
    <col min="2575" max="2575" width="11.125" style="15" customWidth="1"/>
    <col min="2576" max="2576" width="14.375" style="15" customWidth="1"/>
    <col min="2577" max="2578" width="11.25" style="15" customWidth="1"/>
    <col min="2579" max="2579" width="15.625" style="15" customWidth="1"/>
    <col min="2580" max="2580" width="12.875" style="15" customWidth="1"/>
    <col min="2581" max="2581" width="13.875" style="15" customWidth="1"/>
    <col min="2582" max="2582" width="13.5" style="15" customWidth="1"/>
    <col min="2583" max="2583" width="11.25" style="15" customWidth="1"/>
    <col min="2584" max="2589" width="7.625" style="15" customWidth="1"/>
    <col min="2590" max="2818" width="12.625" style="15"/>
    <col min="2819" max="2819" width="4.75" style="15" customWidth="1"/>
    <col min="2820" max="2820" width="16.75" style="15" customWidth="1"/>
    <col min="2821" max="2821" width="2.5" style="15" customWidth="1"/>
    <col min="2822" max="2822" width="26.375" style="15" customWidth="1"/>
    <col min="2823" max="2825" width="7.625" style="15" customWidth="1"/>
    <col min="2826" max="2826" width="18" style="15" customWidth="1"/>
    <col min="2827" max="2828" width="9.25" style="15" customWidth="1"/>
    <col min="2829" max="2829" width="11.125" style="15" customWidth="1"/>
    <col min="2830" max="2830" width="12" style="15" customWidth="1"/>
    <col min="2831" max="2831" width="11.125" style="15" customWidth="1"/>
    <col min="2832" max="2832" width="14.375" style="15" customWidth="1"/>
    <col min="2833" max="2834" width="11.25" style="15" customWidth="1"/>
    <col min="2835" max="2835" width="15.625" style="15" customWidth="1"/>
    <col min="2836" max="2836" width="12.875" style="15" customWidth="1"/>
    <col min="2837" max="2837" width="13.875" style="15" customWidth="1"/>
    <col min="2838" max="2838" width="13.5" style="15" customWidth="1"/>
    <col min="2839" max="2839" width="11.25" style="15" customWidth="1"/>
    <col min="2840" max="2845" width="7.625" style="15" customWidth="1"/>
    <col min="2846" max="3074" width="12.625" style="15"/>
    <col min="3075" max="3075" width="4.75" style="15" customWidth="1"/>
    <col min="3076" max="3076" width="16.75" style="15" customWidth="1"/>
    <col min="3077" max="3077" width="2.5" style="15" customWidth="1"/>
    <col min="3078" max="3078" width="26.375" style="15" customWidth="1"/>
    <col min="3079" max="3081" width="7.625" style="15" customWidth="1"/>
    <col min="3082" max="3082" width="18" style="15" customWidth="1"/>
    <col min="3083" max="3084" width="9.25" style="15" customWidth="1"/>
    <col min="3085" max="3085" width="11.125" style="15" customWidth="1"/>
    <col min="3086" max="3086" width="12" style="15" customWidth="1"/>
    <col min="3087" max="3087" width="11.125" style="15" customWidth="1"/>
    <col min="3088" max="3088" width="14.375" style="15" customWidth="1"/>
    <col min="3089" max="3090" width="11.25" style="15" customWidth="1"/>
    <col min="3091" max="3091" width="15.625" style="15" customWidth="1"/>
    <col min="3092" max="3092" width="12.875" style="15" customWidth="1"/>
    <col min="3093" max="3093" width="13.875" style="15" customWidth="1"/>
    <col min="3094" max="3094" width="13.5" style="15" customWidth="1"/>
    <col min="3095" max="3095" width="11.25" style="15" customWidth="1"/>
    <col min="3096" max="3101" width="7.625" style="15" customWidth="1"/>
    <col min="3102" max="3330" width="12.625" style="15"/>
    <col min="3331" max="3331" width="4.75" style="15" customWidth="1"/>
    <col min="3332" max="3332" width="16.75" style="15" customWidth="1"/>
    <col min="3333" max="3333" width="2.5" style="15" customWidth="1"/>
    <col min="3334" max="3334" width="26.375" style="15" customWidth="1"/>
    <col min="3335" max="3337" width="7.625" style="15" customWidth="1"/>
    <col min="3338" max="3338" width="18" style="15" customWidth="1"/>
    <col min="3339" max="3340" width="9.25" style="15" customWidth="1"/>
    <col min="3341" max="3341" width="11.125" style="15" customWidth="1"/>
    <col min="3342" max="3342" width="12" style="15" customWidth="1"/>
    <col min="3343" max="3343" width="11.125" style="15" customWidth="1"/>
    <col min="3344" max="3344" width="14.375" style="15" customWidth="1"/>
    <col min="3345" max="3346" width="11.25" style="15" customWidth="1"/>
    <col min="3347" max="3347" width="15.625" style="15" customWidth="1"/>
    <col min="3348" max="3348" width="12.875" style="15" customWidth="1"/>
    <col min="3349" max="3349" width="13.875" style="15" customWidth="1"/>
    <col min="3350" max="3350" width="13.5" style="15" customWidth="1"/>
    <col min="3351" max="3351" width="11.25" style="15" customWidth="1"/>
    <col min="3352" max="3357" width="7.625" style="15" customWidth="1"/>
    <col min="3358" max="3586" width="12.625" style="15"/>
    <col min="3587" max="3587" width="4.75" style="15" customWidth="1"/>
    <col min="3588" max="3588" width="16.75" style="15" customWidth="1"/>
    <col min="3589" max="3589" width="2.5" style="15" customWidth="1"/>
    <col min="3590" max="3590" width="26.375" style="15" customWidth="1"/>
    <col min="3591" max="3593" width="7.625" style="15" customWidth="1"/>
    <col min="3594" max="3594" width="18" style="15" customWidth="1"/>
    <col min="3595" max="3596" width="9.25" style="15" customWidth="1"/>
    <col min="3597" max="3597" width="11.125" style="15" customWidth="1"/>
    <col min="3598" max="3598" width="12" style="15" customWidth="1"/>
    <col min="3599" max="3599" width="11.125" style="15" customWidth="1"/>
    <col min="3600" max="3600" width="14.375" style="15" customWidth="1"/>
    <col min="3601" max="3602" width="11.25" style="15" customWidth="1"/>
    <col min="3603" max="3603" width="15.625" style="15" customWidth="1"/>
    <col min="3604" max="3604" width="12.875" style="15" customWidth="1"/>
    <col min="3605" max="3605" width="13.875" style="15" customWidth="1"/>
    <col min="3606" max="3606" width="13.5" style="15" customWidth="1"/>
    <col min="3607" max="3607" width="11.25" style="15" customWidth="1"/>
    <col min="3608" max="3613" width="7.625" style="15" customWidth="1"/>
    <col min="3614" max="3842" width="12.625" style="15"/>
    <col min="3843" max="3843" width="4.75" style="15" customWidth="1"/>
    <col min="3844" max="3844" width="16.75" style="15" customWidth="1"/>
    <col min="3845" max="3845" width="2.5" style="15" customWidth="1"/>
    <col min="3846" max="3846" width="26.375" style="15" customWidth="1"/>
    <col min="3847" max="3849" width="7.625" style="15" customWidth="1"/>
    <col min="3850" max="3850" width="18" style="15" customWidth="1"/>
    <col min="3851" max="3852" width="9.25" style="15" customWidth="1"/>
    <col min="3853" max="3853" width="11.125" style="15" customWidth="1"/>
    <col min="3854" max="3854" width="12" style="15" customWidth="1"/>
    <col min="3855" max="3855" width="11.125" style="15" customWidth="1"/>
    <col min="3856" max="3856" width="14.375" style="15" customWidth="1"/>
    <col min="3857" max="3858" width="11.25" style="15" customWidth="1"/>
    <col min="3859" max="3859" width="15.625" style="15" customWidth="1"/>
    <col min="3860" max="3860" width="12.875" style="15" customWidth="1"/>
    <col min="3861" max="3861" width="13.875" style="15" customWidth="1"/>
    <col min="3862" max="3862" width="13.5" style="15" customWidth="1"/>
    <col min="3863" max="3863" width="11.25" style="15" customWidth="1"/>
    <col min="3864" max="3869" width="7.625" style="15" customWidth="1"/>
    <col min="3870" max="4098" width="12.625" style="15"/>
    <col min="4099" max="4099" width="4.75" style="15" customWidth="1"/>
    <col min="4100" max="4100" width="16.75" style="15" customWidth="1"/>
    <col min="4101" max="4101" width="2.5" style="15" customWidth="1"/>
    <col min="4102" max="4102" width="26.375" style="15" customWidth="1"/>
    <col min="4103" max="4105" width="7.625" style="15" customWidth="1"/>
    <col min="4106" max="4106" width="18" style="15" customWidth="1"/>
    <col min="4107" max="4108" width="9.25" style="15" customWidth="1"/>
    <col min="4109" max="4109" width="11.125" style="15" customWidth="1"/>
    <col min="4110" max="4110" width="12" style="15" customWidth="1"/>
    <col min="4111" max="4111" width="11.125" style="15" customWidth="1"/>
    <col min="4112" max="4112" width="14.375" style="15" customWidth="1"/>
    <col min="4113" max="4114" width="11.25" style="15" customWidth="1"/>
    <col min="4115" max="4115" width="15.625" style="15" customWidth="1"/>
    <col min="4116" max="4116" width="12.875" style="15" customWidth="1"/>
    <col min="4117" max="4117" width="13.875" style="15" customWidth="1"/>
    <col min="4118" max="4118" width="13.5" style="15" customWidth="1"/>
    <col min="4119" max="4119" width="11.25" style="15" customWidth="1"/>
    <col min="4120" max="4125" width="7.625" style="15" customWidth="1"/>
    <col min="4126" max="4354" width="12.625" style="15"/>
    <col min="4355" max="4355" width="4.75" style="15" customWidth="1"/>
    <col min="4356" max="4356" width="16.75" style="15" customWidth="1"/>
    <col min="4357" max="4357" width="2.5" style="15" customWidth="1"/>
    <col min="4358" max="4358" width="26.375" style="15" customWidth="1"/>
    <col min="4359" max="4361" width="7.625" style="15" customWidth="1"/>
    <col min="4362" max="4362" width="18" style="15" customWidth="1"/>
    <col min="4363" max="4364" width="9.25" style="15" customWidth="1"/>
    <col min="4365" max="4365" width="11.125" style="15" customWidth="1"/>
    <col min="4366" max="4366" width="12" style="15" customWidth="1"/>
    <col min="4367" max="4367" width="11.125" style="15" customWidth="1"/>
    <col min="4368" max="4368" width="14.375" style="15" customWidth="1"/>
    <col min="4369" max="4370" width="11.25" style="15" customWidth="1"/>
    <col min="4371" max="4371" width="15.625" style="15" customWidth="1"/>
    <col min="4372" max="4372" width="12.875" style="15" customWidth="1"/>
    <col min="4373" max="4373" width="13.875" style="15" customWidth="1"/>
    <col min="4374" max="4374" width="13.5" style="15" customWidth="1"/>
    <col min="4375" max="4375" width="11.25" style="15" customWidth="1"/>
    <col min="4376" max="4381" width="7.625" style="15" customWidth="1"/>
    <col min="4382" max="4610" width="12.625" style="15"/>
    <col min="4611" max="4611" width="4.75" style="15" customWidth="1"/>
    <col min="4612" max="4612" width="16.75" style="15" customWidth="1"/>
    <col min="4613" max="4613" width="2.5" style="15" customWidth="1"/>
    <col min="4614" max="4614" width="26.375" style="15" customWidth="1"/>
    <col min="4615" max="4617" width="7.625" style="15" customWidth="1"/>
    <col min="4618" max="4618" width="18" style="15" customWidth="1"/>
    <col min="4619" max="4620" width="9.25" style="15" customWidth="1"/>
    <col min="4621" max="4621" width="11.125" style="15" customWidth="1"/>
    <col min="4622" max="4622" width="12" style="15" customWidth="1"/>
    <col min="4623" max="4623" width="11.125" style="15" customWidth="1"/>
    <col min="4624" max="4624" width="14.375" style="15" customWidth="1"/>
    <col min="4625" max="4626" width="11.25" style="15" customWidth="1"/>
    <col min="4627" max="4627" width="15.625" style="15" customWidth="1"/>
    <col min="4628" max="4628" width="12.875" style="15" customWidth="1"/>
    <col min="4629" max="4629" width="13.875" style="15" customWidth="1"/>
    <col min="4630" max="4630" width="13.5" style="15" customWidth="1"/>
    <col min="4631" max="4631" width="11.25" style="15" customWidth="1"/>
    <col min="4632" max="4637" width="7.625" style="15" customWidth="1"/>
    <col min="4638" max="4866" width="12.625" style="15"/>
    <col min="4867" max="4867" width="4.75" style="15" customWidth="1"/>
    <col min="4868" max="4868" width="16.75" style="15" customWidth="1"/>
    <col min="4869" max="4869" width="2.5" style="15" customWidth="1"/>
    <col min="4870" max="4870" width="26.375" style="15" customWidth="1"/>
    <col min="4871" max="4873" width="7.625" style="15" customWidth="1"/>
    <col min="4874" max="4874" width="18" style="15" customWidth="1"/>
    <col min="4875" max="4876" width="9.25" style="15" customWidth="1"/>
    <col min="4877" max="4877" width="11.125" style="15" customWidth="1"/>
    <col min="4878" max="4878" width="12" style="15" customWidth="1"/>
    <col min="4879" max="4879" width="11.125" style="15" customWidth="1"/>
    <col min="4880" max="4880" width="14.375" style="15" customWidth="1"/>
    <col min="4881" max="4882" width="11.25" style="15" customWidth="1"/>
    <col min="4883" max="4883" width="15.625" style="15" customWidth="1"/>
    <col min="4884" max="4884" width="12.875" style="15" customWidth="1"/>
    <col min="4885" max="4885" width="13.875" style="15" customWidth="1"/>
    <col min="4886" max="4886" width="13.5" style="15" customWidth="1"/>
    <col min="4887" max="4887" width="11.25" style="15" customWidth="1"/>
    <col min="4888" max="4893" width="7.625" style="15" customWidth="1"/>
    <col min="4894" max="5122" width="12.625" style="15"/>
    <col min="5123" max="5123" width="4.75" style="15" customWidth="1"/>
    <col min="5124" max="5124" width="16.75" style="15" customWidth="1"/>
    <col min="5125" max="5125" width="2.5" style="15" customWidth="1"/>
    <col min="5126" max="5126" width="26.375" style="15" customWidth="1"/>
    <col min="5127" max="5129" width="7.625" style="15" customWidth="1"/>
    <col min="5130" max="5130" width="18" style="15" customWidth="1"/>
    <col min="5131" max="5132" width="9.25" style="15" customWidth="1"/>
    <col min="5133" max="5133" width="11.125" style="15" customWidth="1"/>
    <col min="5134" max="5134" width="12" style="15" customWidth="1"/>
    <col min="5135" max="5135" width="11.125" style="15" customWidth="1"/>
    <col min="5136" max="5136" width="14.375" style="15" customWidth="1"/>
    <col min="5137" max="5138" width="11.25" style="15" customWidth="1"/>
    <col min="5139" max="5139" width="15.625" style="15" customWidth="1"/>
    <col min="5140" max="5140" width="12.875" style="15" customWidth="1"/>
    <col min="5141" max="5141" width="13.875" style="15" customWidth="1"/>
    <col min="5142" max="5142" width="13.5" style="15" customWidth="1"/>
    <col min="5143" max="5143" width="11.25" style="15" customWidth="1"/>
    <col min="5144" max="5149" width="7.625" style="15" customWidth="1"/>
    <col min="5150" max="5378" width="12.625" style="15"/>
    <col min="5379" max="5379" width="4.75" style="15" customWidth="1"/>
    <col min="5380" max="5380" width="16.75" style="15" customWidth="1"/>
    <col min="5381" max="5381" width="2.5" style="15" customWidth="1"/>
    <col min="5382" max="5382" width="26.375" style="15" customWidth="1"/>
    <col min="5383" max="5385" width="7.625" style="15" customWidth="1"/>
    <col min="5386" max="5386" width="18" style="15" customWidth="1"/>
    <col min="5387" max="5388" width="9.25" style="15" customWidth="1"/>
    <col min="5389" max="5389" width="11.125" style="15" customWidth="1"/>
    <col min="5390" max="5390" width="12" style="15" customWidth="1"/>
    <col min="5391" max="5391" width="11.125" style="15" customWidth="1"/>
    <col min="5392" max="5392" width="14.375" style="15" customWidth="1"/>
    <col min="5393" max="5394" width="11.25" style="15" customWidth="1"/>
    <col min="5395" max="5395" width="15.625" style="15" customWidth="1"/>
    <col min="5396" max="5396" width="12.875" style="15" customWidth="1"/>
    <col min="5397" max="5397" width="13.875" style="15" customWidth="1"/>
    <col min="5398" max="5398" width="13.5" style="15" customWidth="1"/>
    <col min="5399" max="5399" width="11.25" style="15" customWidth="1"/>
    <col min="5400" max="5405" width="7.625" style="15" customWidth="1"/>
    <col min="5406" max="5634" width="12.625" style="15"/>
    <col min="5635" max="5635" width="4.75" style="15" customWidth="1"/>
    <col min="5636" max="5636" width="16.75" style="15" customWidth="1"/>
    <col min="5637" max="5637" width="2.5" style="15" customWidth="1"/>
    <col min="5638" max="5638" width="26.375" style="15" customWidth="1"/>
    <col min="5639" max="5641" width="7.625" style="15" customWidth="1"/>
    <col min="5642" max="5642" width="18" style="15" customWidth="1"/>
    <col min="5643" max="5644" width="9.25" style="15" customWidth="1"/>
    <col min="5645" max="5645" width="11.125" style="15" customWidth="1"/>
    <col min="5646" max="5646" width="12" style="15" customWidth="1"/>
    <col min="5647" max="5647" width="11.125" style="15" customWidth="1"/>
    <col min="5648" max="5648" width="14.375" style="15" customWidth="1"/>
    <col min="5649" max="5650" width="11.25" style="15" customWidth="1"/>
    <col min="5651" max="5651" width="15.625" style="15" customWidth="1"/>
    <col min="5652" max="5652" width="12.875" style="15" customWidth="1"/>
    <col min="5653" max="5653" width="13.875" style="15" customWidth="1"/>
    <col min="5654" max="5654" width="13.5" style="15" customWidth="1"/>
    <col min="5655" max="5655" width="11.25" style="15" customWidth="1"/>
    <col min="5656" max="5661" width="7.625" style="15" customWidth="1"/>
    <col min="5662" max="5890" width="12.625" style="15"/>
    <col min="5891" max="5891" width="4.75" style="15" customWidth="1"/>
    <col min="5892" max="5892" width="16.75" style="15" customWidth="1"/>
    <col min="5893" max="5893" width="2.5" style="15" customWidth="1"/>
    <col min="5894" max="5894" width="26.375" style="15" customWidth="1"/>
    <col min="5895" max="5897" width="7.625" style="15" customWidth="1"/>
    <col min="5898" max="5898" width="18" style="15" customWidth="1"/>
    <col min="5899" max="5900" width="9.25" style="15" customWidth="1"/>
    <col min="5901" max="5901" width="11.125" style="15" customWidth="1"/>
    <col min="5902" max="5902" width="12" style="15" customWidth="1"/>
    <col min="5903" max="5903" width="11.125" style="15" customWidth="1"/>
    <col min="5904" max="5904" width="14.375" style="15" customWidth="1"/>
    <col min="5905" max="5906" width="11.25" style="15" customWidth="1"/>
    <col min="5907" max="5907" width="15.625" style="15" customWidth="1"/>
    <col min="5908" max="5908" width="12.875" style="15" customWidth="1"/>
    <col min="5909" max="5909" width="13.875" style="15" customWidth="1"/>
    <col min="5910" max="5910" width="13.5" style="15" customWidth="1"/>
    <col min="5911" max="5911" width="11.25" style="15" customWidth="1"/>
    <col min="5912" max="5917" width="7.625" style="15" customWidth="1"/>
    <col min="5918" max="6146" width="12.625" style="15"/>
    <col min="6147" max="6147" width="4.75" style="15" customWidth="1"/>
    <col min="6148" max="6148" width="16.75" style="15" customWidth="1"/>
    <col min="6149" max="6149" width="2.5" style="15" customWidth="1"/>
    <col min="6150" max="6150" width="26.375" style="15" customWidth="1"/>
    <col min="6151" max="6153" width="7.625" style="15" customWidth="1"/>
    <col min="6154" max="6154" width="18" style="15" customWidth="1"/>
    <col min="6155" max="6156" width="9.25" style="15" customWidth="1"/>
    <col min="6157" max="6157" width="11.125" style="15" customWidth="1"/>
    <col min="6158" max="6158" width="12" style="15" customWidth="1"/>
    <col min="6159" max="6159" width="11.125" style="15" customWidth="1"/>
    <col min="6160" max="6160" width="14.375" style="15" customWidth="1"/>
    <col min="6161" max="6162" width="11.25" style="15" customWidth="1"/>
    <col min="6163" max="6163" width="15.625" style="15" customWidth="1"/>
    <col min="6164" max="6164" width="12.875" style="15" customWidth="1"/>
    <col min="6165" max="6165" width="13.875" style="15" customWidth="1"/>
    <col min="6166" max="6166" width="13.5" style="15" customWidth="1"/>
    <col min="6167" max="6167" width="11.25" style="15" customWidth="1"/>
    <col min="6168" max="6173" width="7.625" style="15" customWidth="1"/>
    <col min="6174" max="6402" width="12.625" style="15"/>
    <col min="6403" max="6403" width="4.75" style="15" customWidth="1"/>
    <col min="6404" max="6404" width="16.75" style="15" customWidth="1"/>
    <col min="6405" max="6405" width="2.5" style="15" customWidth="1"/>
    <col min="6406" max="6406" width="26.375" style="15" customWidth="1"/>
    <col min="6407" max="6409" width="7.625" style="15" customWidth="1"/>
    <col min="6410" max="6410" width="18" style="15" customWidth="1"/>
    <col min="6411" max="6412" width="9.25" style="15" customWidth="1"/>
    <col min="6413" max="6413" width="11.125" style="15" customWidth="1"/>
    <col min="6414" max="6414" width="12" style="15" customWidth="1"/>
    <col min="6415" max="6415" width="11.125" style="15" customWidth="1"/>
    <col min="6416" max="6416" width="14.375" style="15" customWidth="1"/>
    <col min="6417" max="6418" width="11.25" style="15" customWidth="1"/>
    <col min="6419" max="6419" width="15.625" style="15" customWidth="1"/>
    <col min="6420" max="6420" width="12.875" style="15" customWidth="1"/>
    <col min="6421" max="6421" width="13.875" style="15" customWidth="1"/>
    <col min="6422" max="6422" width="13.5" style="15" customWidth="1"/>
    <col min="6423" max="6423" width="11.25" style="15" customWidth="1"/>
    <col min="6424" max="6429" width="7.625" style="15" customWidth="1"/>
    <col min="6430" max="6658" width="12.625" style="15"/>
    <col min="6659" max="6659" width="4.75" style="15" customWidth="1"/>
    <col min="6660" max="6660" width="16.75" style="15" customWidth="1"/>
    <col min="6661" max="6661" width="2.5" style="15" customWidth="1"/>
    <col min="6662" max="6662" width="26.375" style="15" customWidth="1"/>
    <col min="6663" max="6665" width="7.625" style="15" customWidth="1"/>
    <col min="6666" max="6666" width="18" style="15" customWidth="1"/>
    <col min="6667" max="6668" width="9.25" style="15" customWidth="1"/>
    <col min="6669" max="6669" width="11.125" style="15" customWidth="1"/>
    <col min="6670" max="6670" width="12" style="15" customWidth="1"/>
    <col min="6671" max="6671" width="11.125" style="15" customWidth="1"/>
    <col min="6672" max="6672" width="14.375" style="15" customWidth="1"/>
    <col min="6673" max="6674" width="11.25" style="15" customWidth="1"/>
    <col min="6675" max="6675" width="15.625" style="15" customWidth="1"/>
    <col min="6676" max="6676" width="12.875" style="15" customWidth="1"/>
    <col min="6677" max="6677" width="13.875" style="15" customWidth="1"/>
    <col min="6678" max="6678" width="13.5" style="15" customWidth="1"/>
    <col min="6679" max="6679" width="11.25" style="15" customWidth="1"/>
    <col min="6680" max="6685" width="7.625" style="15" customWidth="1"/>
    <col min="6686" max="6914" width="12.625" style="15"/>
    <col min="6915" max="6915" width="4.75" style="15" customWidth="1"/>
    <col min="6916" max="6916" width="16.75" style="15" customWidth="1"/>
    <col min="6917" max="6917" width="2.5" style="15" customWidth="1"/>
    <col min="6918" max="6918" width="26.375" style="15" customWidth="1"/>
    <col min="6919" max="6921" width="7.625" style="15" customWidth="1"/>
    <col min="6922" max="6922" width="18" style="15" customWidth="1"/>
    <col min="6923" max="6924" width="9.25" style="15" customWidth="1"/>
    <col min="6925" max="6925" width="11.125" style="15" customWidth="1"/>
    <col min="6926" max="6926" width="12" style="15" customWidth="1"/>
    <col min="6927" max="6927" width="11.125" style="15" customWidth="1"/>
    <col min="6928" max="6928" width="14.375" style="15" customWidth="1"/>
    <col min="6929" max="6930" width="11.25" style="15" customWidth="1"/>
    <col min="6931" max="6931" width="15.625" style="15" customWidth="1"/>
    <col min="6932" max="6932" width="12.875" style="15" customWidth="1"/>
    <col min="6933" max="6933" width="13.875" style="15" customWidth="1"/>
    <col min="6934" max="6934" width="13.5" style="15" customWidth="1"/>
    <col min="6935" max="6935" width="11.25" style="15" customWidth="1"/>
    <col min="6936" max="6941" width="7.625" style="15" customWidth="1"/>
    <col min="6942" max="7170" width="12.625" style="15"/>
    <col min="7171" max="7171" width="4.75" style="15" customWidth="1"/>
    <col min="7172" max="7172" width="16.75" style="15" customWidth="1"/>
    <col min="7173" max="7173" width="2.5" style="15" customWidth="1"/>
    <col min="7174" max="7174" width="26.375" style="15" customWidth="1"/>
    <col min="7175" max="7177" width="7.625" style="15" customWidth="1"/>
    <col min="7178" max="7178" width="18" style="15" customWidth="1"/>
    <col min="7179" max="7180" width="9.25" style="15" customWidth="1"/>
    <col min="7181" max="7181" width="11.125" style="15" customWidth="1"/>
    <col min="7182" max="7182" width="12" style="15" customWidth="1"/>
    <col min="7183" max="7183" width="11.125" style="15" customWidth="1"/>
    <col min="7184" max="7184" width="14.375" style="15" customWidth="1"/>
    <col min="7185" max="7186" width="11.25" style="15" customWidth="1"/>
    <col min="7187" max="7187" width="15.625" style="15" customWidth="1"/>
    <col min="7188" max="7188" width="12.875" style="15" customWidth="1"/>
    <col min="7189" max="7189" width="13.875" style="15" customWidth="1"/>
    <col min="7190" max="7190" width="13.5" style="15" customWidth="1"/>
    <col min="7191" max="7191" width="11.25" style="15" customWidth="1"/>
    <col min="7192" max="7197" width="7.625" style="15" customWidth="1"/>
    <col min="7198" max="7426" width="12.625" style="15"/>
    <col min="7427" max="7427" width="4.75" style="15" customWidth="1"/>
    <col min="7428" max="7428" width="16.75" style="15" customWidth="1"/>
    <col min="7429" max="7429" width="2.5" style="15" customWidth="1"/>
    <col min="7430" max="7430" width="26.375" style="15" customWidth="1"/>
    <col min="7431" max="7433" width="7.625" style="15" customWidth="1"/>
    <col min="7434" max="7434" width="18" style="15" customWidth="1"/>
    <col min="7435" max="7436" width="9.25" style="15" customWidth="1"/>
    <col min="7437" max="7437" width="11.125" style="15" customWidth="1"/>
    <col min="7438" max="7438" width="12" style="15" customWidth="1"/>
    <col min="7439" max="7439" width="11.125" style="15" customWidth="1"/>
    <col min="7440" max="7440" width="14.375" style="15" customWidth="1"/>
    <col min="7441" max="7442" width="11.25" style="15" customWidth="1"/>
    <col min="7443" max="7443" width="15.625" style="15" customWidth="1"/>
    <col min="7444" max="7444" width="12.875" style="15" customWidth="1"/>
    <col min="7445" max="7445" width="13.875" style="15" customWidth="1"/>
    <col min="7446" max="7446" width="13.5" style="15" customWidth="1"/>
    <col min="7447" max="7447" width="11.25" style="15" customWidth="1"/>
    <col min="7448" max="7453" width="7.625" style="15" customWidth="1"/>
    <col min="7454" max="7682" width="12.625" style="15"/>
    <col min="7683" max="7683" width="4.75" style="15" customWidth="1"/>
    <col min="7684" max="7684" width="16.75" style="15" customWidth="1"/>
    <col min="7685" max="7685" width="2.5" style="15" customWidth="1"/>
    <col min="7686" max="7686" width="26.375" style="15" customWidth="1"/>
    <col min="7687" max="7689" width="7.625" style="15" customWidth="1"/>
    <col min="7690" max="7690" width="18" style="15" customWidth="1"/>
    <col min="7691" max="7692" width="9.25" style="15" customWidth="1"/>
    <col min="7693" max="7693" width="11.125" style="15" customWidth="1"/>
    <col min="7694" max="7694" width="12" style="15" customWidth="1"/>
    <col min="7695" max="7695" width="11.125" style="15" customWidth="1"/>
    <col min="7696" max="7696" width="14.375" style="15" customWidth="1"/>
    <col min="7697" max="7698" width="11.25" style="15" customWidth="1"/>
    <col min="7699" max="7699" width="15.625" style="15" customWidth="1"/>
    <col min="7700" max="7700" width="12.875" style="15" customWidth="1"/>
    <col min="7701" max="7701" width="13.875" style="15" customWidth="1"/>
    <col min="7702" max="7702" width="13.5" style="15" customWidth="1"/>
    <col min="7703" max="7703" width="11.25" style="15" customWidth="1"/>
    <col min="7704" max="7709" width="7.625" style="15" customWidth="1"/>
    <col min="7710" max="7938" width="12.625" style="15"/>
    <col min="7939" max="7939" width="4.75" style="15" customWidth="1"/>
    <col min="7940" max="7940" width="16.75" style="15" customWidth="1"/>
    <col min="7941" max="7941" width="2.5" style="15" customWidth="1"/>
    <col min="7942" max="7942" width="26.375" style="15" customWidth="1"/>
    <col min="7943" max="7945" width="7.625" style="15" customWidth="1"/>
    <col min="7946" max="7946" width="18" style="15" customWidth="1"/>
    <col min="7947" max="7948" width="9.25" style="15" customWidth="1"/>
    <col min="7949" max="7949" width="11.125" style="15" customWidth="1"/>
    <col min="7950" max="7950" width="12" style="15" customWidth="1"/>
    <col min="7951" max="7951" width="11.125" style="15" customWidth="1"/>
    <col min="7952" max="7952" width="14.375" style="15" customWidth="1"/>
    <col min="7953" max="7954" width="11.25" style="15" customWidth="1"/>
    <col min="7955" max="7955" width="15.625" style="15" customWidth="1"/>
    <col min="7956" max="7956" width="12.875" style="15" customWidth="1"/>
    <col min="7957" max="7957" width="13.875" style="15" customWidth="1"/>
    <col min="7958" max="7958" width="13.5" style="15" customWidth="1"/>
    <col min="7959" max="7959" width="11.25" style="15" customWidth="1"/>
    <col min="7960" max="7965" width="7.625" style="15" customWidth="1"/>
    <col min="7966" max="8194" width="12.625" style="15"/>
    <col min="8195" max="8195" width="4.75" style="15" customWidth="1"/>
    <col min="8196" max="8196" width="16.75" style="15" customWidth="1"/>
    <col min="8197" max="8197" width="2.5" style="15" customWidth="1"/>
    <col min="8198" max="8198" width="26.375" style="15" customWidth="1"/>
    <col min="8199" max="8201" width="7.625" style="15" customWidth="1"/>
    <col min="8202" max="8202" width="18" style="15" customWidth="1"/>
    <col min="8203" max="8204" width="9.25" style="15" customWidth="1"/>
    <col min="8205" max="8205" width="11.125" style="15" customWidth="1"/>
    <col min="8206" max="8206" width="12" style="15" customWidth="1"/>
    <col min="8207" max="8207" width="11.125" style="15" customWidth="1"/>
    <col min="8208" max="8208" width="14.375" style="15" customWidth="1"/>
    <col min="8209" max="8210" width="11.25" style="15" customWidth="1"/>
    <col min="8211" max="8211" width="15.625" style="15" customWidth="1"/>
    <col min="8212" max="8212" width="12.875" style="15" customWidth="1"/>
    <col min="8213" max="8213" width="13.875" style="15" customWidth="1"/>
    <col min="8214" max="8214" width="13.5" style="15" customWidth="1"/>
    <col min="8215" max="8215" width="11.25" style="15" customWidth="1"/>
    <col min="8216" max="8221" width="7.625" style="15" customWidth="1"/>
    <col min="8222" max="8450" width="12.625" style="15"/>
    <col min="8451" max="8451" width="4.75" style="15" customWidth="1"/>
    <col min="8452" max="8452" width="16.75" style="15" customWidth="1"/>
    <col min="8453" max="8453" width="2.5" style="15" customWidth="1"/>
    <col min="8454" max="8454" width="26.375" style="15" customWidth="1"/>
    <col min="8455" max="8457" width="7.625" style="15" customWidth="1"/>
    <col min="8458" max="8458" width="18" style="15" customWidth="1"/>
    <col min="8459" max="8460" width="9.25" style="15" customWidth="1"/>
    <col min="8461" max="8461" width="11.125" style="15" customWidth="1"/>
    <col min="8462" max="8462" width="12" style="15" customWidth="1"/>
    <col min="8463" max="8463" width="11.125" style="15" customWidth="1"/>
    <col min="8464" max="8464" width="14.375" style="15" customWidth="1"/>
    <col min="8465" max="8466" width="11.25" style="15" customWidth="1"/>
    <col min="8467" max="8467" width="15.625" style="15" customWidth="1"/>
    <col min="8468" max="8468" width="12.875" style="15" customWidth="1"/>
    <col min="8469" max="8469" width="13.875" style="15" customWidth="1"/>
    <col min="8470" max="8470" width="13.5" style="15" customWidth="1"/>
    <col min="8471" max="8471" width="11.25" style="15" customWidth="1"/>
    <col min="8472" max="8477" width="7.625" style="15" customWidth="1"/>
    <col min="8478" max="8706" width="12.625" style="15"/>
    <col min="8707" max="8707" width="4.75" style="15" customWidth="1"/>
    <col min="8708" max="8708" width="16.75" style="15" customWidth="1"/>
    <col min="8709" max="8709" width="2.5" style="15" customWidth="1"/>
    <col min="8710" max="8710" width="26.375" style="15" customWidth="1"/>
    <col min="8711" max="8713" width="7.625" style="15" customWidth="1"/>
    <col min="8714" max="8714" width="18" style="15" customWidth="1"/>
    <col min="8715" max="8716" width="9.25" style="15" customWidth="1"/>
    <col min="8717" max="8717" width="11.125" style="15" customWidth="1"/>
    <col min="8718" max="8718" width="12" style="15" customWidth="1"/>
    <col min="8719" max="8719" width="11.125" style="15" customWidth="1"/>
    <col min="8720" max="8720" width="14.375" style="15" customWidth="1"/>
    <col min="8721" max="8722" width="11.25" style="15" customWidth="1"/>
    <col min="8723" max="8723" width="15.625" style="15" customWidth="1"/>
    <col min="8724" max="8724" width="12.875" style="15" customWidth="1"/>
    <col min="8725" max="8725" width="13.875" style="15" customWidth="1"/>
    <col min="8726" max="8726" width="13.5" style="15" customWidth="1"/>
    <col min="8727" max="8727" width="11.25" style="15" customWidth="1"/>
    <col min="8728" max="8733" width="7.625" style="15" customWidth="1"/>
    <col min="8734" max="8962" width="12.625" style="15"/>
    <col min="8963" max="8963" width="4.75" style="15" customWidth="1"/>
    <col min="8964" max="8964" width="16.75" style="15" customWidth="1"/>
    <col min="8965" max="8965" width="2.5" style="15" customWidth="1"/>
    <col min="8966" max="8966" width="26.375" style="15" customWidth="1"/>
    <col min="8967" max="8969" width="7.625" style="15" customWidth="1"/>
    <col min="8970" max="8970" width="18" style="15" customWidth="1"/>
    <col min="8971" max="8972" width="9.25" style="15" customWidth="1"/>
    <col min="8973" max="8973" width="11.125" style="15" customWidth="1"/>
    <col min="8974" max="8974" width="12" style="15" customWidth="1"/>
    <col min="8975" max="8975" width="11.125" style="15" customWidth="1"/>
    <col min="8976" max="8976" width="14.375" style="15" customWidth="1"/>
    <col min="8977" max="8978" width="11.25" style="15" customWidth="1"/>
    <col min="8979" max="8979" width="15.625" style="15" customWidth="1"/>
    <col min="8980" max="8980" width="12.875" style="15" customWidth="1"/>
    <col min="8981" max="8981" width="13.875" style="15" customWidth="1"/>
    <col min="8982" max="8982" width="13.5" style="15" customWidth="1"/>
    <col min="8983" max="8983" width="11.25" style="15" customWidth="1"/>
    <col min="8984" max="8989" width="7.625" style="15" customWidth="1"/>
    <col min="8990" max="9218" width="12.625" style="15"/>
    <col min="9219" max="9219" width="4.75" style="15" customWidth="1"/>
    <col min="9220" max="9220" width="16.75" style="15" customWidth="1"/>
    <col min="9221" max="9221" width="2.5" style="15" customWidth="1"/>
    <col min="9222" max="9222" width="26.375" style="15" customWidth="1"/>
    <col min="9223" max="9225" width="7.625" style="15" customWidth="1"/>
    <col min="9226" max="9226" width="18" style="15" customWidth="1"/>
    <col min="9227" max="9228" width="9.25" style="15" customWidth="1"/>
    <col min="9229" max="9229" width="11.125" style="15" customWidth="1"/>
    <col min="9230" max="9230" width="12" style="15" customWidth="1"/>
    <col min="9231" max="9231" width="11.125" style="15" customWidth="1"/>
    <col min="9232" max="9232" width="14.375" style="15" customWidth="1"/>
    <col min="9233" max="9234" width="11.25" style="15" customWidth="1"/>
    <col min="9235" max="9235" width="15.625" style="15" customWidth="1"/>
    <col min="9236" max="9236" width="12.875" style="15" customWidth="1"/>
    <col min="9237" max="9237" width="13.875" style="15" customWidth="1"/>
    <col min="9238" max="9238" width="13.5" style="15" customWidth="1"/>
    <col min="9239" max="9239" width="11.25" style="15" customWidth="1"/>
    <col min="9240" max="9245" width="7.625" style="15" customWidth="1"/>
    <col min="9246" max="9474" width="12.625" style="15"/>
    <col min="9475" max="9475" width="4.75" style="15" customWidth="1"/>
    <col min="9476" max="9476" width="16.75" style="15" customWidth="1"/>
    <col min="9477" max="9477" width="2.5" style="15" customWidth="1"/>
    <col min="9478" max="9478" width="26.375" style="15" customWidth="1"/>
    <col min="9479" max="9481" width="7.625" style="15" customWidth="1"/>
    <col min="9482" max="9482" width="18" style="15" customWidth="1"/>
    <col min="9483" max="9484" width="9.25" style="15" customWidth="1"/>
    <col min="9485" max="9485" width="11.125" style="15" customWidth="1"/>
    <col min="9486" max="9486" width="12" style="15" customWidth="1"/>
    <col min="9487" max="9487" width="11.125" style="15" customWidth="1"/>
    <col min="9488" max="9488" width="14.375" style="15" customWidth="1"/>
    <col min="9489" max="9490" width="11.25" style="15" customWidth="1"/>
    <col min="9491" max="9491" width="15.625" style="15" customWidth="1"/>
    <col min="9492" max="9492" width="12.875" style="15" customWidth="1"/>
    <col min="9493" max="9493" width="13.875" style="15" customWidth="1"/>
    <col min="9494" max="9494" width="13.5" style="15" customWidth="1"/>
    <col min="9495" max="9495" width="11.25" style="15" customWidth="1"/>
    <col min="9496" max="9501" width="7.625" style="15" customWidth="1"/>
    <col min="9502" max="9730" width="12.625" style="15"/>
    <col min="9731" max="9731" width="4.75" style="15" customWidth="1"/>
    <col min="9732" max="9732" width="16.75" style="15" customWidth="1"/>
    <col min="9733" max="9733" width="2.5" style="15" customWidth="1"/>
    <col min="9734" max="9734" width="26.375" style="15" customWidth="1"/>
    <col min="9735" max="9737" width="7.625" style="15" customWidth="1"/>
    <col min="9738" max="9738" width="18" style="15" customWidth="1"/>
    <col min="9739" max="9740" width="9.25" style="15" customWidth="1"/>
    <col min="9741" max="9741" width="11.125" style="15" customWidth="1"/>
    <col min="9742" max="9742" width="12" style="15" customWidth="1"/>
    <col min="9743" max="9743" width="11.125" style="15" customWidth="1"/>
    <col min="9744" max="9744" width="14.375" style="15" customWidth="1"/>
    <col min="9745" max="9746" width="11.25" style="15" customWidth="1"/>
    <col min="9747" max="9747" width="15.625" style="15" customWidth="1"/>
    <col min="9748" max="9748" width="12.875" style="15" customWidth="1"/>
    <col min="9749" max="9749" width="13.875" style="15" customWidth="1"/>
    <col min="9750" max="9750" width="13.5" style="15" customWidth="1"/>
    <col min="9751" max="9751" width="11.25" style="15" customWidth="1"/>
    <col min="9752" max="9757" width="7.625" style="15" customWidth="1"/>
    <col min="9758" max="9986" width="12.625" style="15"/>
    <col min="9987" max="9987" width="4.75" style="15" customWidth="1"/>
    <col min="9988" max="9988" width="16.75" style="15" customWidth="1"/>
    <col min="9989" max="9989" width="2.5" style="15" customWidth="1"/>
    <col min="9990" max="9990" width="26.375" style="15" customWidth="1"/>
    <col min="9991" max="9993" width="7.625" style="15" customWidth="1"/>
    <col min="9994" max="9994" width="18" style="15" customWidth="1"/>
    <col min="9995" max="9996" width="9.25" style="15" customWidth="1"/>
    <col min="9997" max="9997" width="11.125" style="15" customWidth="1"/>
    <col min="9998" max="9998" width="12" style="15" customWidth="1"/>
    <col min="9999" max="9999" width="11.125" style="15" customWidth="1"/>
    <col min="10000" max="10000" width="14.375" style="15" customWidth="1"/>
    <col min="10001" max="10002" width="11.25" style="15" customWidth="1"/>
    <col min="10003" max="10003" width="15.625" style="15" customWidth="1"/>
    <col min="10004" max="10004" width="12.875" style="15" customWidth="1"/>
    <col min="10005" max="10005" width="13.875" style="15" customWidth="1"/>
    <col min="10006" max="10006" width="13.5" style="15" customWidth="1"/>
    <col min="10007" max="10007" width="11.25" style="15" customWidth="1"/>
    <col min="10008" max="10013" width="7.625" style="15" customWidth="1"/>
    <col min="10014" max="10242" width="12.625" style="15"/>
    <col min="10243" max="10243" width="4.75" style="15" customWidth="1"/>
    <col min="10244" max="10244" width="16.75" style="15" customWidth="1"/>
    <col min="10245" max="10245" width="2.5" style="15" customWidth="1"/>
    <col min="10246" max="10246" width="26.375" style="15" customWidth="1"/>
    <col min="10247" max="10249" width="7.625" style="15" customWidth="1"/>
    <col min="10250" max="10250" width="18" style="15" customWidth="1"/>
    <col min="10251" max="10252" width="9.25" style="15" customWidth="1"/>
    <col min="10253" max="10253" width="11.125" style="15" customWidth="1"/>
    <col min="10254" max="10254" width="12" style="15" customWidth="1"/>
    <col min="10255" max="10255" width="11.125" style="15" customWidth="1"/>
    <col min="10256" max="10256" width="14.375" style="15" customWidth="1"/>
    <col min="10257" max="10258" width="11.25" style="15" customWidth="1"/>
    <col min="10259" max="10259" width="15.625" style="15" customWidth="1"/>
    <col min="10260" max="10260" width="12.875" style="15" customWidth="1"/>
    <col min="10261" max="10261" width="13.875" style="15" customWidth="1"/>
    <col min="10262" max="10262" width="13.5" style="15" customWidth="1"/>
    <col min="10263" max="10263" width="11.25" style="15" customWidth="1"/>
    <col min="10264" max="10269" width="7.625" style="15" customWidth="1"/>
    <col min="10270" max="10498" width="12.625" style="15"/>
    <col min="10499" max="10499" width="4.75" style="15" customWidth="1"/>
    <col min="10500" max="10500" width="16.75" style="15" customWidth="1"/>
    <col min="10501" max="10501" width="2.5" style="15" customWidth="1"/>
    <col min="10502" max="10502" width="26.375" style="15" customWidth="1"/>
    <col min="10503" max="10505" width="7.625" style="15" customWidth="1"/>
    <col min="10506" max="10506" width="18" style="15" customWidth="1"/>
    <col min="10507" max="10508" width="9.25" style="15" customWidth="1"/>
    <col min="10509" max="10509" width="11.125" style="15" customWidth="1"/>
    <col min="10510" max="10510" width="12" style="15" customWidth="1"/>
    <col min="10511" max="10511" width="11.125" style="15" customWidth="1"/>
    <col min="10512" max="10512" width="14.375" style="15" customWidth="1"/>
    <col min="10513" max="10514" width="11.25" style="15" customWidth="1"/>
    <col min="10515" max="10515" width="15.625" style="15" customWidth="1"/>
    <col min="10516" max="10516" width="12.875" style="15" customWidth="1"/>
    <col min="10517" max="10517" width="13.875" style="15" customWidth="1"/>
    <col min="10518" max="10518" width="13.5" style="15" customWidth="1"/>
    <col min="10519" max="10519" width="11.25" style="15" customWidth="1"/>
    <col min="10520" max="10525" width="7.625" style="15" customWidth="1"/>
    <col min="10526" max="10754" width="12.625" style="15"/>
    <col min="10755" max="10755" width="4.75" style="15" customWidth="1"/>
    <col min="10756" max="10756" width="16.75" style="15" customWidth="1"/>
    <col min="10757" max="10757" width="2.5" style="15" customWidth="1"/>
    <col min="10758" max="10758" width="26.375" style="15" customWidth="1"/>
    <col min="10759" max="10761" width="7.625" style="15" customWidth="1"/>
    <col min="10762" max="10762" width="18" style="15" customWidth="1"/>
    <col min="10763" max="10764" width="9.25" style="15" customWidth="1"/>
    <col min="10765" max="10765" width="11.125" style="15" customWidth="1"/>
    <col min="10766" max="10766" width="12" style="15" customWidth="1"/>
    <col min="10767" max="10767" width="11.125" style="15" customWidth="1"/>
    <col min="10768" max="10768" width="14.375" style="15" customWidth="1"/>
    <col min="10769" max="10770" width="11.25" style="15" customWidth="1"/>
    <col min="10771" max="10771" width="15.625" style="15" customWidth="1"/>
    <col min="10772" max="10772" width="12.875" style="15" customWidth="1"/>
    <col min="10773" max="10773" width="13.875" style="15" customWidth="1"/>
    <col min="10774" max="10774" width="13.5" style="15" customWidth="1"/>
    <col min="10775" max="10775" width="11.25" style="15" customWidth="1"/>
    <col min="10776" max="10781" width="7.625" style="15" customWidth="1"/>
    <col min="10782" max="11010" width="12.625" style="15"/>
    <col min="11011" max="11011" width="4.75" style="15" customWidth="1"/>
    <col min="11012" max="11012" width="16.75" style="15" customWidth="1"/>
    <col min="11013" max="11013" width="2.5" style="15" customWidth="1"/>
    <col min="11014" max="11014" width="26.375" style="15" customWidth="1"/>
    <col min="11015" max="11017" width="7.625" style="15" customWidth="1"/>
    <col min="11018" max="11018" width="18" style="15" customWidth="1"/>
    <col min="11019" max="11020" width="9.25" style="15" customWidth="1"/>
    <col min="11021" max="11021" width="11.125" style="15" customWidth="1"/>
    <col min="11022" max="11022" width="12" style="15" customWidth="1"/>
    <col min="11023" max="11023" width="11.125" style="15" customWidth="1"/>
    <col min="11024" max="11024" width="14.375" style="15" customWidth="1"/>
    <col min="11025" max="11026" width="11.25" style="15" customWidth="1"/>
    <col min="11027" max="11027" width="15.625" style="15" customWidth="1"/>
    <col min="11028" max="11028" width="12.875" style="15" customWidth="1"/>
    <col min="11029" max="11029" width="13.875" style="15" customWidth="1"/>
    <col min="11030" max="11030" width="13.5" style="15" customWidth="1"/>
    <col min="11031" max="11031" width="11.25" style="15" customWidth="1"/>
    <col min="11032" max="11037" width="7.625" style="15" customWidth="1"/>
    <col min="11038" max="11266" width="12.625" style="15"/>
    <col min="11267" max="11267" width="4.75" style="15" customWidth="1"/>
    <col min="11268" max="11268" width="16.75" style="15" customWidth="1"/>
    <col min="11269" max="11269" width="2.5" style="15" customWidth="1"/>
    <col min="11270" max="11270" width="26.375" style="15" customWidth="1"/>
    <col min="11271" max="11273" width="7.625" style="15" customWidth="1"/>
    <col min="11274" max="11274" width="18" style="15" customWidth="1"/>
    <col min="11275" max="11276" width="9.25" style="15" customWidth="1"/>
    <col min="11277" max="11277" width="11.125" style="15" customWidth="1"/>
    <col min="11278" max="11278" width="12" style="15" customWidth="1"/>
    <col min="11279" max="11279" width="11.125" style="15" customWidth="1"/>
    <col min="11280" max="11280" width="14.375" style="15" customWidth="1"/>
    <col min="11281" max="11282" width="11.25" style="15" customWidth="1"/>
    <col min="11283" max="11283" width="15.625" style="15" customWidth="1"/>
    <col min="11284" max="11284" width="12.875" style="15" customWidth="1"/>
    <col min="11285" max="11285" width="13.875" style="15" customWidth="1"/>
    <col min="11286" max="11286" width="13.5" style="15" customWidth="1"/>
    <col min="11287" max="11287" width="11.25" style="15" customWidth="1"/>
    <col min="11288" max="11293" width="7.625" style="15" customWidth="1"/>
    <col min="11294" max="11522" width="12.625" style="15"/>
    <col min="11523" max="11523" width="4.75" style="15" customWidth="1"/>
    <col min="11524" max="11524" width="16.75" style="15" customWidth="1"/>
    <col min="11525" max="11525" width="2.5" style="15" customWidth="1"/>
    <col min="11526" max="11526" width="26.375" style="15" customWidth="1"/>
    <col min="11527" max="11529" width="7.625" style="15" customWidth="1"/>
    <col min="11530" max="11530" width="18" style="15" customWidth="1"/>
    <col min="11531" max="11532" width="9.25" style="15" customWidth="1"/>
    <col min="11533" max="11533" width="11.125" style="15" customWidth="1"/>
    <col min="11534" max="11534" width="12" style="15" customWidth="1"/>
    <col min="11535" max="11535" width="11.125" style="15" customWidth="1"/>
    <col min="11536" max="11536" width="14.375" style="15" customWidth="1"/>
    <col min="11537" max="11538" width="11.25" style="15" customWidth="1"/>
    <col min="11539" max="11539" width="15.625" style="15" customWidth="1"/>
    <col min="11540" max="11540" width="12.875" style="15" customWidth="1"/>
    <col min="11541" max="11541" width="13.875" style="15" customWidth="1"/>
    <col min="11542" max="11542" width="13.5" style="15" customWidth="1"/>
    <col min="11543" max="11543" width="11.25" style="15" customWidth="1"/>
    <col min="11544" max="11549" width="7.625" style="15" customWidth="1"/>
    <col min="11550" max="11778" width="12.625" style="15"/>
    <col min="11779" max="11779" width="4.75" style="15" customWidth="1"/>
    <col min="11780" max="11780" width="16.75" style="15" customWidth="1"/>
    <col min="11781" max="11781" width="2.5" style="15" customWidth="1"/>
    <col min="11782" max="11782" width="26.375" style="15" customWidth="1"/>
    <col min="11783" max="11785" width="7.625" style="15" customWidth="1"/>
    <col min="11786" max="11786" width="18" style="15" customWidth="1"/>
    <col min="11787" max="11788" width="9.25" style="15" customWidth="1"/>
    <col min="11789" max="11789" width="11.125" style="15" customWidth="1"/>
    <col min="11790" max="11790" width="12" style="15" customWidth="1"/>
    <col min="11791" max="11791" width="11.125" style="15" customWidth="1"/>
    <col min="11792" max="11792" width="14.375" style="15" customWidth="1"/>
    <col min="11793" max="11794" width="11.25" style="15" customWidth="1"/>
    <col min="11795" max="11795" width="15.625" style="15" customWidth="1"/>
    <col min="11796" max="11796" width="12.875" style="15" customWidth="1"/>
    <col min="11797" max="11797" width="13.875" style="15" customWidth="1"/>
    <col min="11798" max="11798" width="13.5" style="15" customWidth="1"/>
    <col min="11799" max="11799" width="11.25" style="15" customWidth="1"/>
    <col min="11800" max="11805" width="7.625" style="15" customWidth="1"/>
    <col min="11806" max="12034" width="12.625" style="15"/>
    <col min="12035" max="12035" width="4.75" style="15" customWidth="1"/>
    <col min="12036" max="12036" width="16.75" style="15" customWidth="1"/>
    <col min="12037" max="12037" width="2.5" style="15" customWidth="1"/>
    <col min="12038" max="12038" width="26.375" style="15" customWidth="1"/>
    <col min="12039" max="12041" width="7.625" style="15" customWidth="1"/>
    <col min="12042" max="12042" width="18" style="15" customWidth="1"/>
    <col min="12043" max="12044" width="9.25" style="15" customWidth="1"/>
    <col min="12045" max="12045" width="11.125" style="15" customWidth="1"/>
    <col min="12046" max="12046" width="12" style="15" customWidth="1"/>
    <col min="12047" max="12047" width="11.125" style="15" customWidth="1"/>
    <col min="12048" max="12048" width="14.375" style="15" customWidth="1"/>
    <col min="12049" max="12050" width="11.25" style="15" customWidth="1"/>
    <col min="12051" max="12051" width="15.625" style="15" customWidth="1"/>
    <col min="12052" max="12052" width="12.875" style="15" customWidth="1"/>
    <col min="12053" max="12053" width="13.875" style="15" customWidth="1"/>
    <col min="12054" max="12054" width="13.5" style="15" customWidth="1"/>
    <col min="12055" max="12055" width="11.25" style="15" customWidth="1"/>
    <col min="12056" max="12061" width="7.625" style="15" customWidth="1"/>
    <col min="12062" max="12290" width="12.625" style="15"/>
    <col min="12291" max="12291" width="4.75" style="15" customWidth="1"/>
    <col min="12292" max="12292" width="16.75" style="15" customWidth="1"/>
    <col min="12293" max="12293" width="2.5" style="15" customWidth="1"/>
    <col min="12294" max="12294" width="26.375" style="15" customWidth="1"/>
    <col min="12295" max="12297" width="7.625" style="15" customWidth="1"/>
    <col min="12298" max="12298" width="18" style="15" customWidth="1"/>
    <col min="12299" max="12300" width="9.25" style="15" customWidth="1"/>
    <col min="12301" max="12301" width="11.125" style="15" customWidth="1"/>
    <col min="12302" max="12302" width="12" style="15" customWidth="1"/>
    <col min="12303" max="12303" width="11.125" style="15" customWidth="1"/>
    <col min="12304" max="12304" width="14.375" style="15" customWidth="1"/>
    <col min="12305" max="12306" width="11.25" style="15" customWidth="1"/>
    <col min="12307" max="12307" width="15.625" style="15" customWidth="1"/>
    <col min="12308" max="12308" width="12.875" style="15" customWidth="1"/>
    <col min="12309" max="12309" width="13.875" style="15" customWidth="1"/>
    <col min="12310" max="12310" width="13.5" style="15" customWidth="1"/>
    <col min="12311" max="12311" width="11.25" style="15" customWidth="1"/>
    <col min="12312" max="12317" width="7.625" style="15" customWidth="1"/>
    <col min="12318" max="12546" width="12.625" style="15"/>
    <col min="12547" max="12547" width="4.75" style="15" customWidth="1"/>
    <col min="12548" max="12548" width="16.75" style="15" customWidth="1"/>
    <col min="12549" max="12549" width="2.5" style="15" customWidth="1"/>
    <col min="12550" max="12550" width="26.375" style="15" customWidth="1"/>
    <col min="12551" max="12553" width="7.625" style="15" customWidth="1"/>
    <col min="12554" max="12554" width="18" style="15" customWidth="1"/>
    <col min="12555" max="12556" width="9.25" style="15" customWidth="1"/>
    <col min="12557" max="12557" width="11.125" style="15" customWidth="1"/>
    <col min="12558" max="12558" width="12" style="15" customWidth="1"/>
    <col min="12559" max="12559" width="11.125" style="15" customWidth="1"/>
    <col min="12560" max="12560" width="14.375" style="15" customWidth="1"/>
    <col min="12561" max="12562" width="11.25" style="15" customWidth="1"/>
    <col min="12563" max="12563" width="15.625" style="15" customWidth="1"/>
    <col min="12564" max="12564" width="12.875" style="15" customWidth="1"/>
    <col min="12565" max="12565" width="13.875" style="15" customWidth="1"/>
    <col min="12566" max="12566" width="13.5" style="15" customWidth="1"/>
    <col min="12567" max="12567" width="11.25" style="15" customWidth="1"/>
    <col min="12568" max="12573" width="7.625" style="15" customWidth="1"/>
    <col min="12574" max="12802" width="12.625" style="15"/>
    <col min="12803" max="12803" width="4.75" style="15" customWidth="1"/>
    <col min="12804" max="12804" width="16.75" style="15" customWidth="1"/>
    <col min="12805" max="12805" width="2.5" style="15" customWidth="1"/>
    <col min="12806" max="12806" width="26.375" style="15" customWidth="1"/>
    <col min="12807" max="12809" width="7.625" style="15" customWidth="1"/>
    <col min="12810" max="12810" width="18" style="15" customWidth="1"/>
    <col min="12811" max="12812" width="9.25" style="15" customWidth="1"/>
    <col min="12813" max="12813" width="11.125" style="15" customWidth="1"/>
    <col min="12814" max="12814" width="12" style="15" customWidth="1"/>
    <col min="12815" max="12815" width="11.125" style="15" customWidth="1"/>
    <col min="12816" max="12816" width="14.375" style="15" customWidth="1"/>
    <col min="12817" max="12818" width="11.25" style="15" customWidth="1"/>
    <col min="12819" max="12819" width="15.625" style="15" customWidth="1"/>
    <col min="12820" max="12820" width="12.875" style="15" customWidth="1"/>
    <col min="12821" max="12821" width="13.875" style="15" customWidth="1"/>
    <col min="12822" max="12822" width="13.5" style="15" customWidth="1"/>
    <col min="12823" max="12823" width="11.25" style="15" customWidth="1"/>
    <col min="12824" max="12829" width="7.625" style="15" customWidth="1"/>
    <col min="12830" max="13058" width="12.625" style="15"/>
    <col min="13059" max="13059" width="4.75" style="15" customWidth="1"/>
    <col min="13060" max="13060" width="16.75" style="15" customWidth="1"/>
    <col min="13061" max="13061" width="2.5" style="15" customWidth="1"/>
    <col min="13062" max="13062" width="26.375" style="15" customWidth="1"/>
    <col min="13063" max="13065" width="7.625" style="15" customWidth="1"/>
    <col min="13066" max="13066" width="18" style="15" customWidth="1"/>
    <col min="13067" max="13068" width="9.25" style="15" customWidth="1"/>
    <col min="13069" max="13069" width="11.125" style="15" customWidth="1"/>
    <col min="13070" max="13070" width="12" style="15" customWidth="1"/>
    <col min="13071" max="13071" width="11.125" style="15" customWidth="1"/>
    <col min="13072" max="13072" width="14.375" style="15" customWidth="1"/>
    <col min="13073" max="13074" width="11.25" style="15" customWidth="1"/>
    <col min="13075" max="13075" width="15.625" style="15" customWidth="1"/>
    <col min="13076" max="13076" width="12.875" style="15" customWidth="1"/>
    <col min="13077" max="13077" width="13.875" style="15" customWidth="1"/>
    <col min="13078" max="13078" width="13.5" style="15" customWidth="1"/>
    <col min="13079" max="13079" width="11.25" style="15" customWidth="1"/>
    <col min="13080" max="13085" width="7.625" style="15" customWidth="1"/>
    <col min="13086" max="13314" width="12.625" style="15"/>
    <col min="13315" max="13315" width="4.75" style="15" customWidth="1"/>
    <col min="13316" max="13316" width="16.75" style="15" customWidth="1"/>
    <col min="13317" max="13317" width="2.5" style="15" customWidth="1"/>
    <col min="13318" max="13318" width="26.375" style="15" customWidth="1"/>
    <col min="13319" max="13321" width="7.625" style="15" customWidth="1"/>
    <col min="13322" max="13322" width="18" style="15" customWidth="1"/>
    <col min="13323" max="13324" width="9.25" style="15" customWidth="1"/>
    <col min="13325" max="13325" width="11.125" style="15" customWidth="1"/>
    <col min="13326" max="13326" width="12" style="15" customWidth="1"/>
    <col min="13327" max="13327" width="11.125" style="15" customWidth="1"/>
    <col min="13328" max="13328" width="14.375" style="15" customWidth="1"/>
    <col min="13329" max="13330" width="11.25" style="15" customWidth="1"/>
    <col min="13331" max="13331" width="15.625" style="15" customWidth="1"/>
    <col min="13332" max="13332" width="12.875" style="15" customWidth="1"/>
    <col min="13333" max="13333" width="13.875" style="15" customWidth="1"/>
    <col min="13334" max="13334" width="13.5" style="15" customWidth="1"/>
    <col min="13335" max="13335" width="11.25" style="15" customWidth="1"/>
    <col min="13336" max="13341" width="7.625" style="15" customWidth="1"/>
    <col min="13342" max="13570" width="12.625" style="15"/>
    <col min="13571" max="13571" width="4.75" style="15" customWidth="1"/>
    <col min="13572" max="13572" width="16.75" style="15" customWidth="1"/>
    <col min="13573" max="13573" width="2.5" style="15" customWidth="1"/>
    <col min="13574" max="13574" width="26.375" style="15" customWidth="1"/>
    <col min="13575" max="13577" width="7.625" style="15" customWidth="1"/>
    <col min="13578" max="13578" width="18" style="15" customWidth="1"/>
    <col min="13579" max="13580" width="9.25" style="15" customWidth="1"/>
    <col min="13581" max="13581" width="11.125" style="15" customWidth="1"/>
    <col min="13582" max="13582" width="12" style="15" customWidth="1"/>
    <col min="13583" max="13583" width="11.125" style="15" customWidth="1"/>
    <col min="13584" max="13584" width="14.375" style="15" customWidth="1"/>
    <col min="13585" max="13586" width="11.25" style="15" customWidth="1"/>
    <col min="13587" max="13587" width="15.625" style="15" customWidth="1"/>
    <col min="13588" max="13588" width="12.875" style="15" customWidth="1"/>
    <col min="13589" max="13589" width="13.875" style="15" customWidth="1"/>
    <col min="13590" max="13590" width="13.5" style="15" customWidth="1"/>
    <col min="13591" max="13591" width="11.25" style="15" customWidth="1"/>
    <col min="13592" max="13597" width="7.625" style="15" customWidth="1"/>
    <col min="13598" max="13826" width="12.625" style="15"/>
    <col min="13827" max="13827" width="4.75" style="15" customWidth="1"/>
    <col min="13828" max="13828" width="16.75" style="15" customWidth="1"/>
    <col min="13829" max="13829" width="2.5" style="15" customWidth="1"/>
    <col min="13830" max="13830" width="26.375" style="15" customWidth="1"/>
    <col min="13831" max="13833" width="7.625" style="15" customWidth="1"/>
    <col min="13834" max="13834" width="18" style="15" customWidth="1"/>
    <col min="13835" max="13836" width="9.25" style="15" customWidth="1"/>
    <col min="13837" max="13837" width="11.125" style="15" customWidth="1"/>
    <col min="13838" max="13838" width="12" style="15" customWidth="1"/>
    <col min="13839" max="13839" width="11.125" style="15" customWidth="1"/>
    <col min="13840" max="13840" width="14.375" style="15" customWidth="1"/>
    <col min="13841" max="13842" width="11.25" style="15" customWidth="1"/>
    <col min="13843" max="13843" width="15.625" style="15" customWidth="1"/>
    <col min="13844" max="13844" width="12.875" style="15" customWidth="1"/>
    <col min="13845" max="13845" width="13.875" style="15" customWidth="1"/>
    <col min="13846" max="13846" width="13.5" style="15" customWidth="1"/>
    <col min="13847" max="13847" width="11.25" style="15" customWidth="1"/>
    <col min="13848" max="13853" width="7.625" style="15" customWidth="1"/>
    <col min="13854" max="14082" width="12.625" style="15"/>
    <col min="14083" max="14083" width="4.75" style="15" customWidth="1"/>
    <col min="14084" max="14084" width="16.75" style="15" customWidth="1"/>
    <col min="14085" max="14085" width="2.5" style="15" customWidth="1"/>
    <col min="14086" max="14086" width="26.375" style="15" customWidth="1"/>
    <col min="14087" max="14089" width="7.625" style="15" customWidth="1"/>
    <col min="14090" max="14090" width="18" style="15" customWidth="1"/>
    <col min="14091" max="14092" width="9.25" style="15" customWidth="1"/>
    <col min="14093" max="14093" width="11.125" style="15" customWidth="1"/>
    <col min="14094" max="14094" width="12" style="15" customWidth="1"/>
    <col min="14095" max="14095" width="11.125" style="15" customWidth="1"/>
    <col min="14096" max="14096" width="14.375" style="15" customWidth="1"/>
    <col min="14097" max="14098" width="11.25" style="15" customWidth="1"/>
    <col min="14099" max="14099" width="15.625" style="15" customWidth="1"/>
    <col min="14100" max="14100" width="12.875" style="15" customWidth="1"/>
    <col min="14101" max="14101" width="13.875" style="15" customWidth="1"/>
    <col min="14102" max="14102" width="13.5" style="15" customWidth="1"/>
    <col min="14103" max="14103" width="11.25" style="15" customWidth="1"/>
    <col min="14104" max="14109" width="7.625" style="15" customWidth="1"/>
    <col min="14110" max="14338" width="12.625" style="15"/>
    <col min="14339" max="14339" width="4.75" style="15" customWidth="1"/>
    <col min="14340" max="14340" width="16.75" style="15" customWidth="1"/>
    <col min="14341" max="14341" width="2.5" style="15" customWidth="1"/>
    <col min="14342" max="14342" width="26.375" style="15" customWidth="1"/>
    <col min="14343" max="14345" width="7.625" style="15" customWidth="1"/>
    <col min="14346" max="14346" width="18" style="15" customWidth="1"/>
    <col min="14347" max="14348" width="9.25" style="15" customWidth="1"/>
    <col min="14349" max="14349" width="11.125" style="15" customWidth="1"/>
    <col min="14350" max="14350" width="12" style="15" customWidth="1"/>
    <col min="14351" max="14351" width="11.125" style="15" customWidth="1"/>
    <col min="14352" max="14352" width="14.375" style="15" customWidth="1"/>
    <col min="14353" max="14354" width="11.25" style="15" customWidth="1"/>
    <col min="14355" max="14355" width="15.625" style="15" customWidth="1"/>
    <col min="14356" max="14356" width="12.875" style="15" customWidth="1"/>
    <col min="14357" max="14357" width="13.875" style="15" customWidth="1"/>
    <col min="14358" max="14358" width="13.5" style="15" customWidth="1"/>
    <col min="14359" max="14359" width="11.25" style="15" customWidth="1"/>
    <col min="14360" max="14365" width="7.625" style="15" customWidth="1"/>
    <col min="14366" max="14594" width="12.625" style="15"/>
    <col min="14595" max="14595" width="4.75" style="15" customWidth="1"/>
    <col min="14596" max="14596" width="16.75" style="15" customWidth="1"/>
    <col min="14597" max="14597" width="2.5" style="15" customWidth="1"/>
    <col min="14598" max="14598" width="26.375" style="15" customWidth="1"/>
    <col min="14599" max="14601" width="7.625" style="15" customWidth="1"/>
    <col min="14602" max="14602" width="18" style="15" customWidth="1"/>
    <col min="14603" max="14604" width="9.25" style="15" customWidth="1"/>
    <col min="14605" max="14605" width="11.125" style="15" customWidth="1"/>
    <col min="14606" max="14606" width="12" style="15" customWidth="1"/>
    <col min="14607" max="14607" width="11.125" style="15" customWidth="1"/>
    <col min="14608" max="14608" width="14.375" style="15" customWidth="1"/>
    <col min="14609" max="14610" width="11.25" style="15" customWidth="1"/>
    <col min="14611" max="14611" width="15.625" style="15" customWidth="1"/>
    <col min="14612" max="14612" width="12.875" style="15" customWidth="1"/>
    <col min="14613" max="14613" width="13.875" style="15" customWidth="1"/>
    <col min="14614" max="14614" width="13.5" style="15" customWidth="1"/>
    <col min="14615" max="14615" width="11.25" style="15" customWidth="1"/>
    <col min="14616" max="14621" width="7.625" style="15" customWidth="1"/>
    <col min="14622" max="14850" width="12.625" style="15"/>
    <col min="14851" max="14851" width="4.75" style="15" customWidth="1"/>
    <col min="14852" max="14852" width="16.75" style="15" customWidth="1"/>
    <col min="14853" max="14853" width="2.5" style="15" customWidth="1"/>
    <col min="14854" max="14854" width="26.375" style="15" customWidth="1"/>
    <col min="14855" max="14857" width="7.625" style="15" customWidth="1"/>
    <col min="14858" max="14858" width="18" style="15" customWidth="1"/>
    <col min="14859" max="14860" width="9.25" style="15" customWidth="1"/>
    <col min="14861" max="14861" width="11.125" style="15" customWidth="1"/>
    <col min="14862" max="14862" width="12" style="15" customWidth="1"/>
    <col min="14863" max="14863" width="11.125" style="15" customWidth="1"/>
    <col min="14864" max="14864" width="14.375" style="15" customWidth="1"/>
    <col min="14865" max="14866" width="11.25" style="15" customWidth="1"/>
    <col min="14867" max="14867" width="15.625" style="15" customWidth="1"/>
    <col min="14868" max="14868" width="12.875" style="15" customWidth="1"/>
    <col min="14869" max="14869" width="13.875" style="15" customWidth="1"/>
    <col min="14870" max="14870" width="13.5" style="15" customWidth="1"/>
    <col min="14871" max="14871" width="11.25" style="15" customWidth="1"/>
    <col min="14872" max="14877" width="7.625" style="15" customWidth="1"/>
    <col min="14878" max="15106" width="12.625" style="15"/>
    <col min="15107" max="15107" width="4.75" style="15" customWidth="1"/>
    <col min="15108" max="15108" width="16.75" style="15" customWidth="1"/>
    <col min="15109" max="15109" width="2.5" style="15" customWidth="1"/>
    <col min="15110" max="15110" width="26.375" style="15" customWidth="1"/>
    <col min="15111" max="15113" width="7.625" style="15" customWidth="1"/>
    <col min="15114" max="15114" width="18" style="15" customWidth="1"/>
    <col min="15115" max="15116" width="9.25" style="15" customWidth="1"/>
    <col min="15117" max="15117" width="11.125" style="15" customWidth="1"/>
    <col min="15118" max="15118" width="12" style="15" customWidth="1"/>
    <col min="15119" max="15119" width="11.125" style="15" customWidth="1"/>
    <col min="15120" max="15120" width="14.375" style="15" customWidth="1"/>
    <col min="15121" max="15122" width="11.25" style="15" customWidth="1"/>
    <col min="15123" max="15123" width="15.625" style="15" customWidth="1"/>
    <col min="15124" max="15124" width="12.875" style="15" customWidth="1"/>
    <col min="15125" max="15125" width="13.875" style="15" customWidth="1"/>
    <col min="15126" max="15126" width="13.5" style="15" customWidth="1"/>
    <col min="15127" max="15127" width="11.25" style="15" customWidth="1"/>
    <col min="15128" max="15133" width="7.625" style="15" customWidth="1"/>
    <col min="15134" max="15362" width="12.625" style="15"/>
    <col min="15363" max="15363" width="4.75" style="15" customWidth="1"/>
    <col min="15364" max="15364" width="16.75" style="15" customWidth="1"/>
    <col min="15365" max="15365" width="2.5" style="15" customWidth="1"/>
    <col min="15366" max="15366" width="26.375" style="15" customWidth="1"/>
    <col min="15367" max="15369" width="7.625" style="15" customWidth="1"/>
    <col min="15370" max="15370" width="18" style="15" customWidth="1"/>
    <col min="15371" max="15372" width="9.25" style="15" customWidth="1"/>
    <col min="15373" max="15373" width="11.125" style="15" customWidth="1"/>
    <col min="15374" max="15374" width="12" style="15" customWidth="1"/>
    <col min="15375" max="15375" width="11.125" style="15" customWidth="1"/>
    <col min="15376" max="15376" width="14.375" style="15" customWidth="1"/>
    <col min="15377" max="15378" width="11.25" style="15" customWidth="1"/>
    <col min="15379" max="15379" width="15.625" style="15" customWidth="1"/>
    <col min="15380" max="15380" width="12.875" style="15" customWidth="1"/>
    <col min="15381" max="15381" width="13.875" style="15" customWidth="1"/>
    <col min="15382" max="15382" width="13.5" style="15" customWidth="1"/>
    <col min="15383" max="15383" width="11.25" style="15" customWidth="1"/>
    <col min="15384" max="15389" width="7.625" style="15" customWidth="1"/>
    <col min="15390" max="15618" width="12.625" style="15"/>
    <col min="15619" max="15619" width="4.75" style="15" customWidth="1"/>
    <col min="15620" max="15620" width="16.75" style="15" customWidth="1"/>
    <col min="15621" max="15621" width="2.5" style="15" customWidth="1"/>
    <col min="15622" max="15622" width="26.375" style="15" customWidth="1"/>
    <col min="15623" max="15625" width="7.625" style="15" customWidth="1"/>
    <col min="15626" max="15626" width="18" style="15" customWidth="1"/>
    <col min="15627" max="15628" width="9.25" style="15" customWidth="1"/>
    <col min="15629" max="15629" width="11.125" style="15" customWidth="1"/>
    <col min="15630" max="15630" width="12" style="15" customWidth="1"/>
    <col min="15631" max="15631" width="11.125" style="15" customWidth="1"/>
    <col min="15632" max="15632" width="14.375" style="15" customWidth="1"/>
    <col min="15633" max="15634" width="11.25" style="15" customWidth="1"/>
    <col min="15635" max="15635" width="15.625" style="15" customWidth="1"/>
    <col min="15636" max="15636" width="12.875" style="15" customWidth="1"/>
    <col min="15637" max="15637" width="13.875" style="15" customWidth="1"/>
    <col min="15638" max="15638" width="13.5" style="15" customWidth="1"/>
    <col min="15639" max="15639" width="11.25" style="15" customWidth="1"/>
    <col min="15640" max="15645" width="7.625" style="15" customWidth="1"/>
    <col min="15646" max="15874" width="12.625" style="15"/>
    <col min="15875" max="15875" width="4.75" style="15" customWidth="1"/>
    <col min="15876" max="15876" width="16.75" style="15" customWidth="1"/>
    <col min="15877" max="15877" width="2.5" style="15" customWidth="1"/>
    <col min="15878" max="15878" width="26.375" style="15" customWidth="1"/>
    <col min="15879" max="15881" width="7.625" style="15" customWidth="1"/>
    <col min="15882" max="15882" width="18" style="15" customWidth="1"/>
    <col min="15883" max="15884" width="9.25" style="15" customWidth="1"/>
    <col min="15885" max="15885" width="11.125" style="15" customWidth="1"/>
    <col min="15886" max="15886" width="12" style="15" customWidth="1"/>
    <col min="15887" max="15887" width="11.125" style="15" customWidth="1"/>
    <col min="15888" max="15888" width="14.375" style="15" customWidth="1"/>
    <col min="15889" max="15890" width="11.25" style="15" customWidth="1"/>
    <col min="15891" max="15891" width="15.625" style="15" customWidth="1"/>
    <col min="15892" max="15892" width="12.875" style="15" customWidth="1"/>
    <col min="15893" max="15893" width="13.875" style="15" customWidth="1"/>
    <col min="15894" max="15894" width="13.5" style="15" customWidth="1"/>
    <col min="15895" max="15895" width="11.25" style="15" customWidth="1"/>
    <col min="15896" max="15901" width="7.625" style="15" customWidth="1"/>
    <col min="15902" max="16130" width="12.625" style="15"/>
    <col min="16131" max="16131" width="4.75" style="15" customWidth="1"/>
    <col min="16132" max="16132" width="16.75" style="15" customWidth="1"/>
    <col min="16133" max="16133" width="2.5" style="15" customWidth="1"/>
    <col min="16134" max="16134" width="26.375" style="15" customWidth="1"/>
    <col min="16135" max="16137" width="7.625" style="15" customWidth="1"/>
    <col min="16138" max="16138" width="18" style="15" customWidth="1"/>
    <col min="16139" max="16140" width="9.25" style="15" customWidth="1"/>
    <col min="16141" max="16141" width="11.125" style="15" customWidth="1"/>
    <col min="16142" max="16142" width="12" style="15" customWidth="1"/>
    <col min="16143" max="16143" width="11.125" style="15" customWidth="1"/>
    <col min="16144" max="16144" width="14.375" style="15" customWidth="1"/>
    <col min="16145" max="16146" width="11.25" style="15" customWidth="1"/>
    <col min="16147" max="16147" width="15.625" style="15" customWidth="1"/>
    <col min="16148" max="16148" width="12.875" style="15" customWidth="1"/>
    <col min="16149" max="16149" width="13.875" style="15" customWidth="1"/>
    <col min="16150" max="16150" width="13.5" style="15" customWidth="1"/>
    <col min="16151" max="16151" width="11.25" style="15" customWidth="1"/>
    <col min="16152" max="16157" width="7.625" style="15" customWidth="1"/>
    <col min="16158" max="16384" width="12.625" style="15"/>
  </cols>
  <sheetData>
    <row r="1" spans="1:43" x14ac:dyDescent="0.25">
      <c r="AB1" s="17"/>
      <c r="AC1" s="17"/>
      <c r="AD1" s="17"/>
      <c r="AE1" s="18"/>
      <c r="AF1" s="17"/>
      <c r="AG1" s="17"/>
      <c r="AH1" s="17"/>
    </row>
    <row r="2" spans="1:43" x14ac:dyDescent="0.25">
      <c r="A2" s="264" t="s">
        <v>215</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17"/>
      <c r="AC2" s="17"/>
      <c r="AD2" s="17"/>
      <c r="AE2" s="18"/>
      <c r="AF2" s="17"/>
      <c r="AG2" s="17"/>
      <c r="AH2" s="17"/>
    </row>
    <row r="3" spans="1:43" x14ac:dyDescent="0.25">
      <c r="A3" s="264"/>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19"/>
      <c r="AC3" s="19"/>
      <c r="AD3" s="19"/>
      <c r="AE3" s="20"/>
      <c r="AF3" s="19"/>
      <c r="AG3" s="19"/>
      <c r="AH3" s="19"/>
      <c r="AI3" s="21"/>
      <c r="AJ3" s="21"/>
      <c r="AK3" s="21"/>
      <c r="AL3" s="21"/>
      <c r="AM3" s="21"/>
      <c r="AN3" s="21"/>
      <c r="AO3" s="21"/>
      <c r="AP3" s="21"/>
      <c r="AQ3" s="21"/>
    </row>
    <row r="4" spans="1:43" ht="21" x14ac:dyDescent="0.35">
      <c r="A4" s="21"/>
      <c r="B4" s="66" t="s">
        <v>200</v>
      </c>
      <c r="C4" s="21"/>
      <c r="D4" s="21"/>
      <c r="E4" s="21"/>
      <c r="F4" s="21"/>
      <c r="G4" s="21"/>
      <c r="H4" s="21"/>
      <c r="I4" s="21"/>
      <c r="J4" s="21"/>
      <c r="K4" s="21"/>
      <c r="L4" s="21"/>
      <c r="M4" s="21"/>
      <c r="N4" s="21"/>
      <c r="O4" s="21" t="s">
        <v>212</v>
      </c>
      <c r="P4" s="21"/>
      <c r="Q4" s="21"/>
      <c r="R4" s="101"/>
      <c r="S4" s="70"/>
      <c r="T4" s="21"/>
      <c r="U4" s="21"/>
      <c r="V4" s="70"/>
      <c r="W4" s="70"/>
      <c r="X4" s="70"/>
      <c r="Y4" s="21"/>
      <c r="Z4" s="21"/>
      <c r="AA4" s="21"/>
      <c r="AB4" s="19"/>
      <c r="AC4" s="22" t="s">
        <v>47</v>
      </c>
      <c r="AD4" s="22" t="s">
        <v>48</v>
      </c>
      <c r="AF4" s="22"/>
      <c r="AG4" s="20"/>
      <c r="AH4" s="20"/>
      <c r="AI4" s="21"/>
      <c r="AJ4" s="21"/>
      <c r="AK4" s="21"/>
      <c r="AL4" s="21"/>
      <c r="AM4" s="21"/>
      <c r="AN4" s="21"/>
      <c r="AO4" s="21"/>
      <c r="AP4" s="21"/>
      <c r="AQ4" s="21"/>
    </row>
    <row r="5" spans="1:43" x14ac:dyDescent="0.25">
      <c r="A5" s="344"/>
      <c r="B5" s="345" t="s">
        <v>2</v>
      </c>
      <c r="C5" s="346"/>
      <c r="D5" s="346"/>
      <c r="E5" s="346"/>
      <c r="F5" s="346"/>
      <c r="G5" s="346"/>
      <c r="H5" s="346"/>
      <c r="I5" s="346"/>
      <c r="J5" s="346"/>
      <c r="K5" s="347" t="s">
        <v>15</v>
      </c>
      <c r="L5" s="347"/>
      <c r="M5" s="347"/>
      <c r="N5" s="347"/>
      <c r="O5" s="347"/>
      <c r="P5" s="347"/>
      <c r="Q5" s="347"/>
      <c r="R5" s="347"/>
      <c r="S5" s="347"/>
      <c r="T5" s="347"/>
      <c r="U5" s="347"/>
      <c r="V5" s="347"/>
      <c r="W5" s="347"/>
      <c r="X5" s="347"/>
      <c r="Y5" s="347"/>
      <c r="Z5" s="347"/>
      <c r="AA5" s="347"/>
      <c r="AB5" s="19"/>
      <c r="AC5" s="22" t="s">
        <v>21</v>
      </c>
      <c r="AD5" s="22" t="s">
        <v>21</v>
      </c>
      <c r="AF5" s="22"/>
      <c r="AG5" s="20"/>
      <c r="AH5" s="20"/>
      <c r="AI5" s="21"/>
      <c r="AJ5" s="21"/>
      <c r="AK5" s="21"/>
      <c r="AL5" s="21"/>
      <c r="AM5" s="21"/>
      <c r="AN5" s="21"/>
      <c r="AO5" s="21"/>
      <c r="AP5" s="21"/>
      <c r="AQ5" s="21"/>
    </row>
    <row r="6" spans="1:43" ht="15.75" customHeight="1" x14ac:dyDescent="0.25">
      <c r="A6" s="348"/>
      <c r="B6" s="348" t="s">
        <v>3</v>
      </c>
      <c r="C6" s="371" t="s">
        <v>43</v>
      </c>
      <c r="D6" s="369" t="str">
        <f>'Data SKP'!E7</f>
        <v>Budi</v>
      </c>
      <c r="E6" s="369"/>
      <c r="F6" s="369"/>
      <c r="G6" s="369"/>
      <c r="H6" s="369"/>
      <c r="I6" s="369"/>
      <c r="J6" s="370"/>
      <c r="K6" s="348" t="s">
        <v>3</v>
      </c>
      <c r="L6" s="372" t="s">
        <v>43</v>
      </c>
      <c r="M6" s="369" t="str">
        <f>'Data SKP'!E13</f>
        <v>Iwan</v>
      </c>
      <c r="N6" s="369"/>
      <c r="O6" s="369"/>
      <c r="P6" s="369"/>
      <c r="Q6" s="369"/>
      <c r="R6" s="369"/>
      <c r="S6" s="369"/>
      <c r="T6" s="369"/>
      <c r="U6" s="369"/>
      <c r="V6" s="369"/>
      <c r="W6" s="369"/>
      <c r="X6" s="369"/>
      <c r="Y6" s="369"/>
      <c r="Z6" s="369"/>
      <c r="AA6" s="370"/>
      <c r="AB6" s="19"/>
      <c r="AC6" s="24" t="s">
        <v>49</v>
      </c>
      <c r="AD6" s="22">
        <v>16</v>
      </c>
      <c r="AF6" s="22"/>
      <c r="AG6" s="20"/>
      <c r="AH6" s="20"/>
      <c r="AI6" s="21"/>
      <c r="AJ6" s="21"/>
      <c r="AK6" s="21"/>
      <c r="AL6" s="21"/>
      <c r="AM6" s="21"/>
      <c r="AN6" s="21"/>
      <c r="AO6" s="21"/>
      <c r="AP6" s="21"/>
      <c r="AQ6" s="21"/>
    </row>
    <row r="7" spans="1:43" ht="15.75" customHeight="1" x14ac:dyDescent="0.25">
      <c r="A7" s="348"/>
      <c r="B7" s="348" t="s">
        <v>4</v>
      </c>
      <c r="C7" s="371" t="s">
        <v>43</v>
      </c>
      <c r="D7" s="369">
        <f>'Data SKP'!E8</f>
        <v>12345</v>
      </c>
      <c r="E7" s="369"/>
      <c r="F7" s="369"/>
      <c r="G7" s="369"/>
      <c r="H7" s="369"/>
      <c r="I7" s="369"/>
      <c r="J7" s="370"/>
      <c r="K7" s="348" t="s">
        <v>4</v>
      </c>
      <c r="L7" s="372" t="s">
        <v>43</v>
      </c>
      <c r="M7" s="369">
        <f>'Data SKP'!E14</f>
        <v>12345</v>
      </c>
      <c r="N7" s="369"/>
      <c r="O7" s="369"/>
      <c r="P7" s="369"/>
      <c r="Q7" s="369"/>
      <c r="R7" s="369"/>
      <c r="S7" s="369"/>
      <c r="T7" s="369"/>
      <c r="U7" s="369"/>
      <c r="V7" s="369"/>
      <c r="W7" s="369"/>
      <c r="X7" s="369"/>
      <c r="Y7" s="369"/>
      <c r="Z7" s="369"/>
      <c r="AA7" s="370"/>
      <c r="AB7" s="19"/>
      <c r="AC7" s="24" t="s">
        <v>50</v>
      </c>
      <c r="AD7" s="22">
        <v>13</v>
      </c>
      <c r="AF7" s="22"/>
      <c r="AG7" s="20"/>
      <c r="AH7" s="20"/>
      <c r="AI7" s="21"/>
      <c r="AJ7" s="21"/>
      <c r="AK7" s="21"/>
      <c r="AL7" s="21"/>
      <c r="AM7" s="21"/>
      <c r="AN7" s="21"/>
      <c r="AO7" s="21"/>
      <c r="AP7" s="21"/>
      <c r="AQ7" s="21"/>
    </row>
    <row r="8" spans="1:43" ht="15.75" customHeight="1" x14ac:dyDescent="0.25">
      <c r="A8" s="348"/>
      <c r="B8" s="348" t="s">
        <v>5</v>
      </c>
      <c r="C8" s="371" t="s">
        <v>43</v>
      </c>
      <c r="D8" s="369" t="str">
        <f>'Data SKP'!E9</f>
        <v>Penata-III/c</v>
      </c>
      <c r="E8" s="369"/>
      <c r="F8" s="369"/>
      <c r="G8" s="369"/>
      <c r="H8" s="369"/>
      <c r="I8" s="369"/>
      <c r="J8" s="370"/>
      <c r="K8" s="348" t="s">
        <v>5</v>
      </c>
      <c r="L8" s="372" t="s">
        <v>43</v>
      </c>
      <c r="M8" s="369" t="str">
        <f>'Data SKP'!E15</f>
        <v>Pembina-IV/a</v>
      </c>
      <c r="N8" s="369"/>
      <c r="O8" s="369"/>
      <c r="P8" s="369"/>
      <c r="Q8" s="369"/>
      <c r="R8" s="369"/>
      <c r="S8" s="369"/>
      <c r="T8" s="369"/>
      <c r="U8" s="369"/>
      <c r="V8" s="369"/>
      <c r="W8" s="369"/>
      <c r="X8" s="369"/>
      <c r="Y8" s="369"/>
      <c r="Z8" s="369"/>
      <c r="AA8" s="370"/>
      <c r="AB8" s="19"/>
      <c r="AC8" s="24" t="s">
        <v>51</v>
      </c>
      <c r="AD8" s="22">
        <v>8</v>
      </c>
      <c r="AF8" s="22"/>
      <c r="AG8" s="20"/>
      <c r="AH8" s="20"/>
      <c r="AI8" s="21"/>
      <c r="AJ8" s="21"/>
      <c r="AK8" s="21"/>
      <c r="AL8" s="21"/>
      <c r="AM8" s="21"/>
      <c r="AN8" s="21"/>
      <c r="AO8" s="21"/>
      <c r="AP8" s="21"/>
      <c r="AQ8" s="21"/>
    </row>
    <row r="9" spans="1:43" ht="15.75" customHeight="1" x14ac:dyDescent="0.25">
      <c r="A9" s="348"/>
      <c r="B9" s="348" t="s">
        <v>6</v>
      </c>
      <c r="C9" s="371" t="s">
        <v>43</v>
      </c>
      <c r="D9" s="369" t="str">
        <f>'Data SKP'!E10</f>
        <v>Pengelola</v>
      </c>
      <c r="E9" s="369"/>
      <c r="F9" s="369"/>
      <c r="G9" s="369"/>
      <c r="H9" s="369"/>
      <c r="I9" s="369"/>
      <c r="J9" s="370"/>
      <c r="K9" s="348" t="s">
        <v>6</v>
      </c>
      <c r="L9" s="372" t="s">
        <v>43</v>
      </c>
      <c r="M9" s="369" t="str">
        <f>'Data SKP'!E16</f>
        <v>Kasubbid</v>
      </c>
      <c r="N9" s="369"/>
      <c r="O9" s="369"/>
      <c r="P9" s="369"/>
      <c r="Q9" s="369"/>
      <c r="R9" s="369"/>
      <c r="S9" s="369"/>
      <c r="T9" s="369"/>
      <c r="U9" s="369"/>
      <c r="V9" s="369"/>
      <c r="W9" s="369"/>
      <c r="X9" s="369"/>
      <c r="Y9" s="369"/>
      <c r="Z9" s="369"/>
      <c r="AA9" s="370"/>
      <c r="AB9" s="19"/>
      <c r="AC9" s="24" t="s">
        <v>52</v>
      </c>
      <c r="AD9" s="22">
        <v>3</v>
      </c>
      <c r="AF9" s="22"/>
      <c r="AG9" s="20"/>
      <c r="AH9" s="20"/>
      <c r="AI9" s="21"/>
      <c r="AJ9" s="21"/>
      <c r="AK9" s="21"/>
      <c r="AL9" s="21"/>
      <c r="AM9" s="21"/>
      <c r="AN9" s="21"/>
      <c r="AO9" s="21"/>
      <c r="AP9" s="21"/>
      <c r="AQ9" s="21"/>
    </row>
    <row r="10" spans="1:43" ht="15.75" customHeight="1" x14ac:dyDescent="0.25">
      <c r="A10" s="348"/>
      <c r="B10" s="348" t="s">
        <v>7</v>
      </c>
      <c r="C10" s="371" t="s">
        <v>43</v>
      </c>
      <c r="D10" s="369" t="str">
        <f>'Data SKP'!E11</f>
        <v>BKPSDM Kab Banyumas</v>
      </c>
      <c r="E10" s="369"/>
      <c r="F10" s="369"/>
      <c r="G10" s="369"/>
      <c r="H10" s="369"/>
      <c r="I10" s="369"/>
      <c r="J10" s="370"/>
      <c r="K10" s="348" t="s">
        <v>7</v>
      </c>
      <c r="L10" s="372" t="s">
        <v>43</v>
      </c>
      <c r="M10" s="369" t="str">
        <f>'Data SKP'!E17</f>
        <v>BKPSDM Kab Banyumas</v>
      </c>
      <c r="N10" s="369"/>
      <c r="O10" s="369"/>
      <c r="P10" s="369"/>
      <c r="Q10" s="369"/>
      <c r="R10" s="369"/>
      <c r="S10" s="369"/>
      <c r="T10" s="369"/>
      <c r="U10" s="369"/>
      <c r="V10" s="369"/>
      <c r="W10" s="369"/>
      <c r="X10" s="369"/>
      <c r="Y10" s="369"/>
      <c r="Z10" s="369"/>
      <c r="AA10" s="370"/>
      <c r="AB10" s="19"/>
      <c r="AC10" s="24" t="s">
        <v>53</v>
      </c>
      <c r="AD10" s="22">
        <v>1</v>
      </c>
      <c r="AF10" s="22"/>
      <c r="AG10" s="19"/>
      <c r="AH10" s="19"/>
      <c r="AI10" s="21"/>
      <c r="AJ10" s="21"/>
      <c r="AK10" s="21"/>
      <c r="AL10" s="21"/>
      <c r="AM10" s="21"/>
      <c r="AN10" s="21"/>
      <c r="AO10" s="21"/>
      <c r="AP10" s="21"/>
      <c r="AQ10" s="21"/>
    </row>
    <row r="11" spans="1:43" s="14" customFormat="1" x14ac:dyDescent="0.2">
      <c r="A11" s="349" t="s">
        <v>0</v>
      </c>
      <c r="B11" s="349" t="s">
        <v>44</v>
      </c>
      <c r="C11" s="349"/>
      <c r="D11" s="350" t="s">
        <v>8</v>
      </c>
      <c r="E11" s="27"/>
      <c r="F11" s="27"/>
      <c r="G11" s="349" t="s">
        <v>10</v>
      </c>
      <c r="H11" s="28"/>
      <c r="I11" s="349" t="s">
        <v>9</v>
      </c>
      <c r="J11" s="349"/>
      <c r="K11" s="349"/>
      <c r="L11" s="349" t="s">
        <v>1</v>
      </c>
      <c r="M11" s="349"/>
      <c r="N11" s="350" t="s">
        <v>54</v>
      </c>
      <c r="O11" s="350" t="s">
        <v>55</v>
      </c>
      <c r="P11" s="27"/>
      <c r="Q11" s="27"/>
      <c r="R11" s="350" t="s">
        <v>56</v>
      </c>
      <c r="S11" s="350" t="s">
        <v>57</v>
      </c>
      <c r="T11" s="350"/>
      <c r="U11" s="350" t="s">
        <v>58</v>
      </c>
      <c r="V11" s="350"/>
      <c r="W11" s="350"/>
      <c r="X11" s="350"/>
      <c r="Y11" s="350"/>
      <c r="Z11" s="351" t="s">
        <v>59</v>
      </c>
      <c r="AA11" s="351" t="s">
        <v>60</v>
      </c>
      <c r="AB11" s="25"/>
      <c r="AC11" s="25"/>
      <c r="AD11" s="19"/>
      <c r="AE11" s="20"/>
      <c r="AF11" s="19"/>
      <c r="AG11" s="25"/>
      <c r="AH11" s="25"/>
      <c r="AI11" s="26"/>
      <c r="AJ11" s="26"/>
      <c r="AK11" s="26"/>
      <c r="AL11" s="26"/>
      <c r="AM11" s="26"/>
      <c r="AN11" s="26"/>
      <c r="AO11" s="26"/>
      <c r="AP11" s="26"/>
      <c r="AQ11" s="26"/>
    </row>
    <row r="12" spans="1:43" s="14" customFormat="1" ht="90" x14ac:dyDescent="0.25">
      <c r="A12" s="349"/>
      <c r="B12" s="349"/>
      <c r="C12" s="349"/>
      <c r="D12" s="350"/>
      <c r="E12" s="27"/>
      <c r="F12" s="27"/>
      <c r="G12" s="349"/>
      <c r="H12" s="28"/>
      <c r="I12" s="349"/>
      <c r="J12" s="349"/>
      <c r="K12" s="349"/>
      <c r="L12" s="28" t="s">
        <v>61</v>
      </c>
      <c r="M12" s="28" t="s">
        <v>62</v>
      </c>
      <c r="N12" s="350"/>
      <c r="O12" s="350"/>
      <c r="P12" s="27" t="s">
        <v>63</v>
      </c>
      <c r="Q12" s="27" t="s">
        <v>64</v>
      </c>
      <c r="R12" s="350"/>
      <c r="S12" s="350"/>
      <c r="T12" s="350"/>
      <c r="U12" s="350" t="s">
        <v>65</v>
      </c>
      <c r="V12" s="350"/>
      <c r="W12" s="350"/>
      <c r="X12" s="27" t="s">
        <v>66</v>
      </c>
      <c r="Y12" s="27" t="s">
        <v>67</v>
      </c>
      <c r="Z12" s="351"/>
      <c r="AA12" s="351"/>
      <c r="AB12" s="26"/>
      <c r="AC12" s="26"/>
      <c r="AD12" s="26"/>
      <c r="AE12" s="26"/>
      <c r="AF12" s="26"/>
      <c r="AG12" s="26"/>
      <c r="AH12" s="26"/>
      <c r="AI12" s="26"/>
      <c r="AJ12" s="26"/>
      <c r="AK12" s="26"/>
      <c r="AL12" s="26"/>
      <c r="AM12" s="26"/>
      <c r="AN12" s="26"/>
      <c r="AO12" s="26"/>
      <c r="AP12" s="26"/>
      <c r="AQ12" s="26"/>
    </row>
    <row r="13" spans="1:43" x14ac:dyDescent="0.25">
      <c r="A13" s="29" t="s">
        <v>16</v>
      </c>
      <c r="B13" s="261" t="s">
        <v>17</v>
      </c>
      <c r="C13" s="261"/>
      <c r="D13" s="174" t="s">
        <v>18</v>
      </c>
      <c r="E13" s="174"/>
      <c r="F13" s="174"/>
      <c r="G13" s="173" t="s">
        <v>19</v>
      </c>
      <c r="H13" s="173"/>
      <c r="I13" s="262" t="s">
        <v>20</v>
      </c>
      <c r="J13" s="263"/>
      <c r="K13" s="263"/>
      <c r="L13" s="175"/>
      <c r="M13" s="29" t="s">
        <v>22</v>
      </c>
      <c r="N13" s="30" t="s">
        <v>45</v>
      </c>
      <c r="O13" s="29" t="s">
        <v>68</v>
      </c>
      <c r="P13" s="29"/>
      <c r="Q13" s="29"/>
      <c r="R13" s="30" t="s">
        <v>69</v>
      </c>
      <c r="S13" s="31" t="s">
        <v>70</v>
      </c>
      <c r="T13" s="29"/>
      <c r="U13" s="30">
        <v>3</v>
      </c>
      <c r="V13" s="32">
        <v>2</v>
      </c>
      <c r="W13" s="32">
        <v>1</v>
      </c>
      <c r="X13" s="32" t="s">
        <v>71</v>
      </c>
      <c r="Y13" s="29" t="s">
        <v>72</v>
      </c>
      <c r="Z13" s="30" t="s">
        <v>73</v>
      </c>
      <c r="AA13" s="29" t="s">
        <v>74</v>
      </c>
      <c r="AB13" s="21"/>
      <c r="AC13" s="21"/>
      <c r="AD13" s="33"/>
      <c r="AE13" s="33"/>
      <c r="AF13" s="33"/>
      <c r="AG13" s="21"/>
      <c r="AH13" s="21"/>
      <c r="AI13" s="21"/>
      <c r="AJ13" s="21"/>
      <c r="AK13" s="21"/>
      <c r="AL13" s="21"/>
      <c r="AM13" s="34" t="s">
        <v>75</v>
      </c>
      <c r="AN13" s="21"/>
      <c r="AO13" s="21"/>
      <c r="AP13" s="21"/>
      <c r="AQ13" s="21"/>
    </row>
    <row r="14" spans="1:43" ht="30" x14ac:dyDescent="0.25">
      <c r="A14" s="352" t="s">
        <v>12</v>
      </c>
      <c r="B14" s="366"/>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8"/>
      <c r="AB14" s="21"/>
      <c r="AC14" s="21"/>
      <c r="AD14" s="21"/>
      <c r="AE14" s="35" t="s">
        <v>76</v>
      </c>
      <c r="AF14" s="35" t="s">
        <v>77</v>
      </c>
      <c r="AG14" s="35" t="s">
        <v>78</v>
      </c>
      <c r="AH14" s="36" t="s">
        <v>79</v>
      </c>
      <c r="AI14" s="36" t="s">
        <v>80</v>
      </c>
      <c r="AJ14" s="36" t="s">
        <v>81</v>
      </c>
      <c r="AK14" s="36" t="s">
        <v>82</v>
      </c>
      <c r="AL14" s="21"/>
      <c r="AM14" s="37" t="s">
        <v>47</v>
      </c>
      <c r="AN14" s="37" t="s">
        <v>80</v>
      </c>
      <c r="AO14" s="37" t="s">
        <v>83</v>
      </c>
      <c r="AP14" s="21"/>
      <c r="AQ14" s="21"/>
    </row>
    <row r="15" spans="1:43" s="46" customFormat="1" ht="21" customHeight="1" x14ac:dyDescent="0.25">
      <c r="A15" s="227">
        <v>1</v>
      </c>
      <c r="B15" s="353" t="str">
        <f>SKP!C16</f>
        <v>A</v>
      </c>
      <c r="C15" s="353"/>
      <c r="D15" s="354" t="str">
        <f>SKP!D16</f>
        <v>A</v>
      </c>
      <c r="E15" s="354" t="str">
        <f>IF(B15="-",E12,B15)</f>
        <v>A</v>
      </c>
      <c r="F15" s="104" t="str">
        <f>D15</f>
        <v>A</v>
      </c>
      <c r="G15" s="47" t="s">
        <v>84</v>
      </c>
      <c r="H15" s="47" t="str">
        <f>G15&amp;F15</f>
        <v>KUANTITASA</v>
      </c>
      <c r="I15" s="354" t="str">
        <f>SKP!G16</f>
        <v>A</v>
      </c>
      <c r="J15" s="354"/>
      <c r="K15" s="354"/>
      <c r="L15" s="355">
        <f>SKP!H16</f>
        <v>3</v>
      </c>
      <c r="M15" s="355">
        <f>SKP!I16</f>
        <v>4</v>
      </c>
      <c r="N15" s="48">
        <v>4</v>
      </c>
      <c r="O15" s="48" t="s">
        <v>85</v>
      </c>
      <c r="P15" s="49">
        <f>IF(OR(I15="-",I15=0,I15=""),0,IF(NOT(OR(L15="-",L15=0,L15="")),0,IF(O15="KHUSUS",IF((1+(1-(N15/M15)))&lt;0%,0%,1+(1-(N15/M15))),IF(O15="NORMAL",IF(N15/M15&lt;0%,0%,N15/M15)))))</f>
        <v>0</v>
      </c>
      <c r="Q15" s="49">
        <f>IF(OR(I15="-",I15=0,I15=""),0,IF(COUNT(L15:M15)&lt;2,0,IF(O15="KHUSUS",IF(N15&gt;=M15,IF(1+(1-(N15/M15))&lt;=0%,0%,1+(1-(N15/M15))),IF(N15&lt;=L15,1+(1-(N15/L15)),IF(AND(N15&gt;=L15,N15&lt;=M15),1))),IF(O15="NORMAL",IF(AND(N15&gt;=L15,N15&lt;=M15),1,IF(N15&gt;=M15,N15/M15,IF(N15&lt;=L15,IF(N15/L15&lt;=0%,0%,N15/L15))))))))</f>
        <v>1</v>
      </c>
      <c r="R15" s="356">
        <f t="shared" ref="R15:R23" si="0">ROUND(SUM(P15:Q15),2)</f>
        <v>1</v>
      </c>
      <c r="S15" s="51" t="str">
        <f>IF(I15="-","-",IF(R15&lt;=59%,"Sangat Kurang",IF(R15&lt;=79%,"Kurang",IF(R15&lt;=99%,"Cukup",IF(R15=100%,"Baik",IF(R15&gt;=101%,"Sangat Baik"))))))</f>
        <v>Baik</v>
      </c>
      <c r="T15" s="48">
        <f t="shared" ref="T15:T23" si="1">VLOOKUP(S15,$AC$5:$AF$10,2,0)</f>
        <v>13</v>
      </c>
      <c r="U15" s="357" t="str">
        <f>IF(NOT(COUNT(T15:T17))=2,"-",IF(COUNT(T15:T17)&lt;3,"-",IF(COUNTIF(S15:S17,"Sangat Kurang")&gt;=2,"Sangat Kurang",IF(OR(AND(VLOOKUP(S15,$AC$6:$AF$10,2,0)+VLOOKUP(S16,$AC$6:$AF$10,2,0)+VLOOKUP(S17,$AC$6:$AF$10,2,0)&lt;=18,OR(COUNTIF(A12:C12,"Kurang")&gt;=2,COUNTIF(S15:S17,"Sangat Kurang")&gt;=1)),AND(VLOOKUP(S15,$AC$6:$AF$10,2,0)+VLOOKUP(S16,$AC$6:$AF$10,2,0)+VLOOKUP(S17,$AC$6:$AF$10,2,0)&gt;=18,VLOOKUP(S15,$AC$6:$AF$10,2,0)+VLOOKUP(S16,$AC$6:$AF$10,2,0)+VLOOKUP(S17,$AC$6:$AF$10,2,0)&lt;=33,OR(COUNTIF(S15:S17,"Sangat Kurang")&gt;=1,(COUNTIF(S15:S17,"Kurang")&gt;=2)))),"Kurang",IF(OR(VLOOKUP(S15,$AC$6:$AF$10,2,0)+VLOOKUP(S16,$AC$6:$AF$10,2,0)+VLOOKUP(S17,$AC$6:$AF$10,2,0)=35,AND(VLOOKUP(S15,$AC$6:$AF$10,2,0)+VLOOKUP(S16,$AC$6:$AF$10,2,0)+VLOOKUP(S17,$AC$6:$AF$10,2,0)&gt;=19,VLOOKUP(S15,$AC$6:$AF$10,2,0)+VLOOKUP(S16,$AC$6:$AF$10,2,0)+VLOOKUP(S17,$AC$6:$AF$10,2,0)&lt;=33,OR(COUNTIF(S15:S17,"Kurang")&lt;=1,COUNTIF(S15:S17,"Sangat Kurang"&lt;1)))),"Cukup",IF(AND(VLOOKUP(S15,$AC$6:$AF$10,2,0)+VLOOKUP(S16,$AC$6:$AF$10,2,0)+VLOOKUP(S17,$AC$6:$AF$10,2,0)&gt;=34,VLOOKUP(S15,$AC$6:$AF$10,2,0)+VLOOKUP(S16,$AC$6:$AF$10,2,0)+VLOOKUP(S17,$AC$6:$AF$10,2,0)&lt;=42,COUNTIF(S15:S17,"Kurang")&lt;1),"Baik",IF(VLOOKUP(S15,$AC$6:$AF$10,2,0)+VLOOKUP(S16,$AC$6:$AF$10,2,0)+VLOOKUP(S17,$AC$6:$AF$10,2,0)&gt;=45,"Sangat Baik","-")))))))</f>
        <v>Baik</v>
      </c>
      <c r="V15" s="357" t="str">
        <f>IF(NOT(COUNT(T15:T17)=2),"-",IF(COUNTIF(S15:S17,"Sangat Baik")=2,"Sangat Baik",IF(AND(COUNTIF(S15:S17,"Sangat Baik")=1,COUNTIF(S15:S17,"Baik")=1),"Sangat Baik",IF(AND(COUNTIF(S15:S17,"Sangat Baik")=1,COUNTIF(S15:S17,"Cukup")=1),"Baik",IF(AND(COUNTIF(S15:S17,"Sangat Baik")=1,COUNTIF(S15:S17,"Kurang")=1),"Cukup",IF(AND(COUNTIF(S15:S17,"Sangat Baik")=1,COUNTIF(S15:S17,"Sangat Kurang")=1),"Kurang",IF(COUNTIF(S15:S17,"Baik")=2,"Baik",IF(AND(COUNTIF(S15:S17,"Baik")=1,COUNTIF(S15:S17,"Cukup")=1),"Baik",IF(AND(COUNTIF(S15:S17,"Baik")=1,COUNTIF(S15:S17,"Kurang")=1),"Cukup",IF(AND(COUNTIF(S15:S17,"Baik")=1,COUNTIF(S15:S17,"Sangat Kurang")=1),"Kurang",IF(COUNTIF(S15:S17,"Cukup")=2,"Cukup",IF(AND(COUNTIF(S15:S17,"Cukup")=1,COUNTIF(S15:S17,"Kurang")=1),"Cukup",IF(AND(COUNTIF(S15:S17,"Cukup")=1,COUNTIF(S15:S17,"Sangat Kurang")=1),"Kurang",IF(COUNTIF(S15:S17,"Kurang")=2,"Kurang",IF(AND(COUNTIF(S15:S17,"Kurang")=1,COUNTIF(S15:S17,"Sangat Kurang")=1),"Kurang",IF(COUNTIF(S15:S17,"Sangat Kurang")=2,"Sangat Kurang","-"))))))))))))))))</f>
        <v>-</v>
      </c>
      <c r="W15" s="357" t="str">
        <f>IF(COUNT(T15:T17)&gt;1,"-",IF(COUNTIF(S15:S17,"Sangat Baik")=1,"Sangat Baik",IF(COUNTIF(S15:S17,"Baik")=1,"Baik",IF(COUNTIF(S15:S17,"Cukup")=1,"Cukup",IF(COUNTIF(S15:S17,"Kurang")=1,"Kurang",IF(COUNTIF(S15:S17,"Sangat Kurang")=1,"Sangat Kurang","-"))))))</f>
        <v>-</v>
      </c>
      <c r="X15" s="357" t="str">
        <f>IF(COUNT(T15:T17)=1,W15,IF(COUNT(T15:T17)=2,V15,U15))</f>
        <v>Baik</v>
      </c>
      <c r="Y15" s="358">
        <f>VLOOKUP(X15,$AM$15:$AN$19,2,0)</f>
        <v>100</v>
      </c>
      <c r="Z15" s="358" t="s">
        <v>152</v>
      </c>
      <c r="AA15" s="359"/>
      <c r="AB15" s="38"/>
      <c r="AC15" s="38"/>
      <c r="AD15" s="21"/>
      <c r="AE15" s="39">
        <v>1</v>
      </c>
      <c r="AF15" s="40" t="s">
        <v>86</v>
      </c>
      <c r="AG15" s="40" t="s">
        <v>87</v>
      </c>
      <c r="AH15" s="41" t="s">
        <v>51</v>
      </c>
      <c r="AI15" s="42">
        <f>VLOOKUP(AH15,$AM$15:$AN$19,2,0)</f>
        <v>80</v>
      </c>
      <c r="AJ15" s="42">
        <f>VLOOKUP(AH15,$AM$15:$AO$19,3,0)</f>
        <v>10</v>
      </c>
      <c r="AK15" s="42">
        <f>AI15*AJ15/100</f>
        <v>8</v>
      </c>
      <c r="AL15" s="38"/>
      <c r="AM15" s="43" t="s">
        <v>88</v>
      </c>
      <c r="AN15" s="44">
        <v>120</v>
      </c>
      <c r="AO15" s="44">
        <v>20</v>
      </c>
      <c r="AP15" s="45"/>
      <c r="AQ15" s="38"/>
    </row>
    <row r="16" spans="1:43" s="46" customFormat="1" ht="19.5" customHeight="1" x14ac:dyDescent="0.25">
      <c r="A16" s="227"/>
      <c r="B16" s="353"/>
      <c r="C16" s="353"/>
      <c r="D16" s="354"/>
      <c r="E16" s="354"/>
      <c r="F16" s="104" t="str">
        <f>F15</f>
        <v>A</v>
      </c>
      <c r="G16" s="47" t="s">
        <v>89</v>
      </c>
      <c r="H16" s="47" t="str">
        <f t="shared" ref="H16:H23" si="2">G16&amp;F16</f>
        <v>KUALITASA</v>
      </c>
      <c r="I16" s="354" t="str">
        <f>SKP!G17</f>
        <v>B</v>
      </c>
      <c r="J16" s="354"/>
      <c r="K16" s="354"/>
      <c r="L16" s="355">
        <f>SKP!H17</f>
        <v>3</v>
      </c>
      <c r="M16" s="355">
        <f>SKP!I17</f>
        <v>4</v>
      </c>
      <c r="N16" s="48">
        <v>4</v>
      </c>
      <c r="O16" s="48" t="s">
        <v>85</v>
      </c>
      <c r="P16" s="49">
        <f t="shared" ref="P16:P23" si="3">IF(OR(I16="-",I16=0,I16=""),0,IF(NOT(OR(L16="-",L16=0,L16="")),0,IF(O16="KHUSUS",IF((1+(1-(N16/M16)))&lt;0%,0%,1+(1-(N16/M16))),IF(O16="NORMAL",IF(N16/M16&lt;0%,0%,N16/M16)))))</f>
        <v>0</v>
      </c>
      <c r="Q16" s="49">
        <f t="shared" ref="Q16:Q23" si="4">IF(OR(I16="-",I16=0,I16=""),0,IF(COUNT(L16:M16)&lt;2,0,IF(O16="KHUSUS",IF(N16&gt;=M16,IF(1+(1-(N16/M16))&lt;=0%,0%,1+(1-(N16/M16))),IF(N16&lt;=L16,1+(1-(N16/L16)),IF(AND(N16&gt;=L16,N16&lt;=M16),1))),IF(O16="NORMAL",IF(AND(N16&gt;=L16,N16&lt;=M16),1,IF(N16&gt;=M16,N16/M16,IF(N16&lt;=L16,IF(N16/L16&lt;=0%,0%,N16/L16))))))))</f>
        <v>1</v>
      </c>
      <c r="R16" s="50">
        <f t="shared" si="0"/>
        <v>1</v>
      </c>
      <c r="S16" s="51" t="str">
        <f>IF(I16="-","-",IF(R16&lt;=59%,"Sangat Kurang",IF(R16&lt;=79%,"Kurang",IF(R16&lt;=99%,"Cukup",IF(R16=100%,"Baik",IF(R16&gt;=101%,"Sangat Baik"))))))</f>
        <v>Baik</v>
      </c>
      <c r="T16" s="48">
        <f t="shared" si="1"/>
        <v>13</v>
      </c>
      <c r="U16" s="357"/>
      <c r="V16" s="357"/>
      <c r="W16" s="357"/>
      <c r="X16" s="357"/>
      <c r="Y16" s="358"/>
      <c r="Z16" s="358"/>
      <c r="AA16" s="360">
        <f>IF(Z15="DIRECT",Y15,(Y15*80%)+(VLOOKUP(E15,$AF$15:$AK$27,6,0)))</f>
        <v>100</v>
      </c>
      <c r="AB16" s="38"/>
      <c r="AC16" s="38"/>
      <c r="AD16" s="38"/>
      <c r="AE16" s="39">
        <v>2</v>
      </c>
      <c r="AF16" s="40" t="s">
        <v>90</v>
      </c>
      <c r="AG16" s="40" t="s">
        <v>90</v>
      </c>
      <c r="AH16" s="41" t="s">
        <v>53</v>
      </c>
      <c r="AI16" s="42">
        <f t="shared" ref="AI16:AI27" si="5">VLOOKUP(AH16,$AM$15:$AN$19,2,0)</f>
        <v>25</v>
      </c>
      <c r="AJ16" s="42">
        <v>20</v>
      </c>
      <c r="AK16" s="42">
        <f t="shared" ref="AK16:AK27" si="6">AI16*AJ16/100</f>
        <v>5</v>
      </c>
      <c r="AL16" s="38"/>
      <c r="AM16" s="44" t="s">
        <v>50</v>
      </c>
      <c r="AN16" s="44">
        <v>100</v>
      </c>
      <c r="AO16" s="44">
        <v>20</v>
      </c>
      <c r="AP16" s="45"/>
      <c r="AQ16" s="38"/>
    </row>
    <row r="17" spans="1:43" s="46" customFormat="1" ht="20.25" customHeight="1" x14ac:dyDescent="0.25">
      <c r="A17" s="227"/>
      <c r="B17" s="353"/>
      <c r="C17" s="353"/>
      <c r="D17" s="354"/>
      <c r="E17" s="354"/>
      <c r="F17" s="104" t="str">
        <f>F16</f>
        <v>A</v>
      </c>
      <c r="G17" s="47" t="s">
        <v>91</v>
      </c>
      <c r="H17" s="47" t="str">
        <f t="shared" si="2"/>
        <v>WAKTUA</v>
      </c>
      <c r="I17" s="354" t="str">
        <f>SKP!G18</f>
        <v>C</v>
      </c>
      <c r="J17" s="354"/>
      <c r="K17" s="354"/>
      <c r="L17" s="355">
        <f>SKP!H18</f>
        <v>3</v>
      </c>
      <c r="M17" s="355">
        <f>SKP!I18</f>
        <v>4</v>
      </c>
      <c r="N17" s="48">
        <v>4</v>
      </c>
      <c r="O17" s="48" t="s">
        <v>85</v>
      </c>
      <c r="P17" s="49">
        <f t="shared" si="3"/>
        <v>0</v>
      </c>
      <c r="Q17" s="49">
        <f t="shared" si="4"/>
        <v>1</v>
      </c>
      <c r="R17" s="50">
        <f t="shared" si="0"/>
        <v>1</v>
      </c>
      <c r="S17" s="51" t="str">
        <f t="shared" ref="S17:S23" si="7">IF(I17="-","-",IF(R17&lt;=59%,"Sangat Kurang",IF(R17&lt;=79%,"Kurang",IF(R17&lt;=99%,"Cukup",IF(R17=100%,"Baik",IF(R17&gt;=101%,"Sangat Baik"))))))</f>
        <v>Baik</v>
      </c>
      <c r="T17" s="48">
        <f t="shared" si="1"/>
        <v>13</v>
      </c>
      <c r="U17" s="357"/>
      <c r="V17" s="357"/>
      <c r="W17" s="357"/>
      <c r="X17" s="357"/>
      <c r="Y17" s="358"/>
      <c r="Z17" s="358"/>
      <c r="AA17" s="360"/>
      <c r="AB17" s="38"/>
      <c r="AC17" s="38"/>
      <c r="AD17" s="38"/>
      <c r="AE17" s="39">
        <v>3</v>
      </c>
      <c r="AF17" s="40" t="s">
        <v>92</v>
      </c>
      <c r="AG17" s="40" t="s">
        <v>92</v>
      </c>
      <c r="AH17" s="41" t="s">
        <v>50</v>
      </c>
      <c r="AI17" s="42">
        <f t="shared" si="5"/>
        <v>100</v>
      </c>
      <c r="AJ17" s="42">
        <v>20</v>
      </c>
      <c r="AK17" s="42">
        <f t="shared" si="6"/>
        <v>20</v>
      </c>
      <c r="AL17" s="38"/>
      <c r="AM17" s="44" t="s">
        <v>51</v>
      </c>
      <c r="AN17" s="44">
        <v>80</v>
      </c>
      <c r="AO17" s="44">
        <v>10</v>
      </c>
      <c r="AP17" s="45"/>
      <c r="AQ17" s="38"/>
    </row>
    <row r="18" spans="1:43" s="46" customFormat="1" x14ac:dyDescent="0.25">
      <c r="A18" s="227">
        <v>2</v>
      </c>
      <c r="B18" s="353" t="str">
        <f>SKP!C19</f>
        <v>B</v>
      </c>
      <c r="C18" s="353"/>
      <c r="D18" s="354" t="str">
        <f>SKP!D19</f>
        <v>B</v>
      </c>
      <c r="E18" s="354" t="str">
        <f>IF(B18="-",E15,B18)</f>
        <v>B</v>
      </c>
      <c r="F18" s="104" t="str">
        <f t="shared" ref="F18" si="8">D18</f>
        <v>B</v>
      </c>
      <c r="G18" s="47" t="s">
        <v>84</v>
      </c>
      <c r="H18" s="47" t="str">
        <f t="shared" si="2"/>
        <v>KUANTITASB</v>
      </c>
      <c r="I18" s="354" t="str">
        <f>SKP!G19</f>
        <v>D</v>
      </c>
      <c r="J18" s="354"/>
      <c r="K18" s="354"/>
      <c r="L18" s="355">
        <f>SKP!H19</f>
        <v>3</v>
      </c>
      <c r="M18" s="355">
        <f>SKP!I19</f>
        <v>4</v>
      </c>
      <c r="N18" s="48">
        <v>4</v>
      </c>
      <c r="O18" s="48" t="s">
        <v>85</v>
      </c>
      <c r="P18" s="49">
        <f t="shared" si="3"/>
        <v>0</v>
      </c>
      <c r="Q18" s="49">
        <f t="shared" si="4"/>
        <v>1</v>
      </c>
      <c r="R18" s="356">
        <f t="shared" si="0"/>
        <v>1</v>
      </c>
      <c r="S18" s="51" t="str">
        <f t="shared" si="7"/>
        <v>Baik</v>
      </c>
      <c r="T18" s="48">
        <f t="shared" si="1"/>
        <v>13</v>
      </c>
      <c r="U18" s="357" t="str">
        <f>IF(NOT(COUNT(T18:T20))=2,"-",IF(COUNT(T18:T20)&lt;3,"-",IF(COUNTIF(S18:S20,"Sangat Kurang")&gt;=2,"Sangat Kurang",IF(OR(AND(VLOOKUP(S18,$AC$6:$AF$10,2,0)+VLOOKUP(S19,$AC$6:$AF$10,2,0)+VLOOKUP(S20,$AC$6:$AF$10,2,0)&lt;=18,OR(COUNTIF(A15:C15,"Kurang")&gt;=2,COUNTIF(S18:S20,"Sangat Kurang")&gt;=1)),AND(VLOOKUP(S18,$AC$6:$AF$10,2,0)+VLOOKUP(S19,$AC$6:$AF$10,2,0)+VLOOKUP(S20,$AC$6:$AF$10,2,0)&gt;=18,VLOOKUP(S18,$AC$6:$AF$10,2,0)+VLOOKUP(S19,$AC$6:$AF$10,2,0)+VLOOKUP(S20,$AC$6:$AF$10,2,0)&lt;=33,OR(COUNTIF(S18:S20,"Sangat Kurang")&gt;=1,(COUNTIF(S18:S20,"Kurang")&gt;=2)))),"Kurang",IF(OR(VLOOKUP(S18,$AC$6:$AF$10,2,0)+VLOOKUP(S19,$AC$6:$AF$10,2,0)+VLOOKUP(S20,$AC$6:$AF$10,2,0)=35,AND(VLOOKUP(S18,$AC$6:$AF$10,2,0)+VLOOKUP(S19,$AC$6:$AF$10,2,0)+VLOOKUP(S20,$AC$6:$AF$10,2,0)&gt;=19,VLOOKUP(S18,$AC$6:$AF$10,2,0)+VLOOKUP(S19,$AC$6:$AF$10,2,0)+VLOOKUP(S20,$AC$6:$AF$10,2,0)&lt;=33,OR(COUNTIF(S18:S20,"Kurang")&lt;=1,COUNTIF(S18:S20,"Sangat Kurang"&lt;1)))),"Cukup",IF(AND(VLOOKUP(S18,$AC$6:$AF$10,2,0)+VLOOKUP(S19,$AC$6:$AF$10,2,0)+VLOOKUP(S20,$AC$6:$AF$10,2,0)&gt;=34,VLOOKUP(S18,$AC$6:$AF$10,2,0)+VLOOKUP(S19,$AC$6:$AF$10,2,0)+VLOOKUP(S20,$AC$6:$AF$10,2,0)&lt;=42,COUNTIF(S18:S20,"Kurang")&lt;1),"Baik",IF(VLOOKUP(S18,$AC$6:$AF$10,2,0)+VLOOKUP(S19,$AC$6:$AF$10,2,0)+VLOOKUP(S20,$AC$6:$AF$10,2,0)&gt;=45,"Sangat Baik","-")))))))</f>
        <v>Baik</v>
      </c>
      <c r="V18" s="357" t="str">
        <f t="shared" ref="V18" si="9">IF(NOT(COUNT(T18:T20)=2),"-",IF(COUNTIF(S18:S20,"Sangat Baik")=2,"Sangat Baik",IF(AND(COUNTIF(S18:S20,"Sangat Baik")=1,COUNTIF(S18:S20,"Baik")=1),"Sangat Baik",IF(AND(COUNTIF(S18:S20,"Sangat Baik")=1,COUNTIF(S18:S20,"Cukup")=1),"Baik",IF(AND(COUNTIF(S18:S20,"Sangat Baik")=1,COUNTIF(S18:S20,"Kurang")=1),"Cukup",IF(AND(COUNTIF(S18:S20,"Sangat Baik")=1,COUNTIF(S18:S20,"Sangat Kurang")=1),"Kurang",IF(COUNTIF(S18:S20,"Baik")=2,"Baik",IF(AND(COUNTIF(S18:S20,"Baik")=1,COUNTIF(S18:S20,"Cukup")=1),"Baik",IF(AND(COUNTIF(S18:S20,"Baik")=1,COUNTIF(S18:S20,"Kurang")=1),"Cukup",IF(AND(COUNTIF(S18:S20,"Baik")=1,COUNTIF(S18:S20,"Sangat Kurang")=1),"Kurang",IF(COUNTIF(S18:S20,"Cukup")=2,"Cukup",IF(AND(COUNTIF(S18:S20,"Cukup")=1,COUNTIF(S18:S20,"Kurang")=1),"Cukup",IF(AND(COUNTIF(S18:S20,"Cukup")=1,COUNTIF(S18:S20,"Sangat Kurang")=1),"Kurang",IF(COUNTIF(S18:S20,"Kurang")=2,"Kurang",IF(AND(COUNTIF(S18:S20,"Kurang")=1,COUNTIF(S18:S20,"Sangat Kurang")=1),"Kurang",IF(COUNTIF(S18:S20,"Sangat Kurang")=2,"Sangat Kurang","-"))))))))))))))))</f>
        <v>-</v>
      </c>
      <c r="W18" s="357" t="str">
        <f t="shared" ref="W18" si="10">IF(COUNT(T18:T20)&gt;1,"-",IF(COUNTIF(S18:S20,"Sangat Baik")=1,"Sangat Baik",IF(COUNTIF(S18:S20,"Baik")=1,"Baik",IF(COUNTIF(S18:S20,"Cukup")=1,"Cukup",IF(COUNTIF(S18:S20,"Kurang")=1,"Kurang",IF(COUNTIF(S18:S20,"Sangat Kurang")=1,"Sangat Kurang","-"))))))</f>
        <v>-</v>
      </c>
      <c r="X18" s="357" t="str">
        <f>IF(COUNT(T18:T20)=1,W18,IF(COUNT(T18:T20)=2,V18,U18))</f>
        <v>Baik</v>
      </c>
      <c r="Y18" s="358">
        <f t="shared" ref="Y18" si="11">VLOOKUP(X18,$AM$15:$AN$19,2,0)</f>
        <v>100</v>
      </c>
      <c r="Z18" s="358" t="s">
        <v>152</v>
      </c>
      <c r="AA18" s="359"/>
      <c r="AB18" s="38"/>
      <c r="AC18" s="38"/>
      <c r="AD18" s="38"/>
      <c r="AE18" s="39">
        <v>4</v>
      </c>
      <c r="AF18" s="40" t="s">
        <v>146</v>
      </c>
      <c r="AG18" s="40" t="s">
        <v>146</v>
      </c>
      <c r="AH18" s="41" t="s">
        <v>49</v>
      </c>
      <c r="AI18" s="42">
        <f t="shared" si="5"/>
        <v>120</v>
      </c>
      <c r="AJ18" s="42">
        <v>20</v>
      </c>
      <c r="AK18" s="42">
        <f t="shared" si="6"/>
        <v>24</v>
      </c>
      <c r="AL18" s="38"/>
      <c r="AM18" s="44" t="s">
        <v>52</v>
      </c>
      <c r="AN18" s="44">
        <v>60</v>
      </c>
      <c r="AO18" s="44">
        <v>5</v>
      </c>
      <c r="AP18" s="45"/>
      <c r="AQ18" s="38"/>
    </row>
    <row r="19" spans="1:43" s="46" customFormat="1" x14ac:dyDescent="0.25">
      <c r="A19" s="227"/>
      <c r="B19" s="353"/>
      <c r="C19" s="353"/>
      <c r="D19" s="354"/>
      <c r="E19" s="354"/>
      <c r="F19" s="104" t="str">
        <f t="shared" ref="F19:F20" si="12">F18</f>
        <v>B</v>
      </c>
      <c r="G19" s="47" t="s">
        <v>89</v>
      </c>
      <c r="H19" s="47" t="str">
        <f t="shared" si="2"/>
        <v>KUALITASB</v>
      </c>
      <c r="I19" s="354" t="str">
        <f>SKP!G20</f>
        <v>E</v>
      </c>
      <c r="J19" s="354"/>
      <c r="K19" s="354"/>
      <c r="L19" s="355">
        <f>SKP!H20</f>
        <v>3</v>
      </c>
      <c r="M19" s="355">
        <f>SKP!I20</f>
        <v>4</v>
      </c>
      <c r="N19" s="48">
        <v>4</v>
      </c>
      <c r="O19" s="48" t="s">
        <v>85</v>
      </c>
      <c r="P19" s="49">
        <f t="shared" si="3"/>
        <v>0</v>
      </c>
      <c r="Q19" s="49">
        <f t="shared" si="4"/>
        <v>1</v>
      </c>
      <c r="R19" s="50">
        <f t="shared" si="0"/>
        <v>1</v>
      </c>
      <c r="S19" s="51" t="str">
        <f t="shared" si="7"/>
        <v>Baik</v>
      </c>
      <c r="T19" s="48">
        <f t="shared" si="1"/>
        <v>13</v>
      </c>
      <c r="U19" s="357"/>
      <c r="V19" s="357"/>
      <c r="W19" s="357"/>
      <c r="X19" s="357"/>
      <c r="Y19" s="358"/>
      <c r="Z19" s="358"/>
      <c r="AA19" s="360">
        <f>IF(Z18="DIRECT",Y18,(Y18*80%)+(VLOOKUP(E18,$AF$15:$AK$27,6,0)))</f>
        <v>100</v>
      </c>
      <c r="AB19" s="38"/>
      <c r="AC19" s="38"/>
      <c r="AD19" s="38"/>
      <c r="AE19" s="39">
        <v>5</v>
      </c>
      <c r="AF19" s="40" t="s">
        <v>147</v>
      </c>
      <c r="AG19" s="40" t="s">
        <v>147</v>
      </c>
      <c r="AH19" s="41" t="s">
        <v>49</v>
      </c>
      <c r="AI19" s="42">
        <v>96</v>
      </c>
      <c r="AJ19" s="42">
        <v>20</v>
      </c>
      <c r="AK19" s="42">
        <f t="shared" si="6"/>
        <v>19.2</v>
      </c>
      <c r="AL19" s="38"/>
      <c r="AM19" s="43" t="s">
        <v>53</v>
      </c>
      <c r="AN19" s="44">
        <v>25</v>
      </c>
      <c r="AO19" s="44">
        <v>1</v>
      </c>
      <c r="AP19" s="45"/>
      <c r="AQ19" s="38"/>
    </row>
    <row r="20" spans="1:43" x14ac:dyDescent="0.25">
      <c r="A20" s="227"/>
      <c r="B20" s="353"/>
      <c r="C20" s="353"/>
      <c r="D20" s="354"/>
      <c r="E20" s="354"/>
      <c r="F20" s="104" t="str">
        <f t="shared" si="12"/>
        <v>B</v>
      </c>
      <c r="G20" s="47" t="s">
        <v>91</v>
      </c>
      <c r="H20" s="47" t="str">
        <f t="shared" si="2"/>
        <v>WAKTUB</v>
      </c>
      <c r="I20" s="354" t="str">
        <f>SKP!G21</f>
        <v>F</v>
      </c>
      <c r="J20" s="354"/>
      <c r="K20" s="354"/>
      <c r="L20" s="355">
        <f>SKP!H21</f>
        <v>3</v>
      </c>
      <c r="M20" s="355">
        <f>SKP!I21</f>
        <v>4</v>
      </c>
      <c r="N20" s="48">
        <v>4</v>
      </c>
      <c r="O20" s="48" t="s">
        <v>85</v>
      </c>
      <c r="P20" s="49">
        <f t="shared" si="3"/>
        <v>0</v>
      </c>
      <c r="Q20" s="49">
        <f t="shared" si="4"/>
        <v>1</v>
      </c>
      <c r="R20" s="50">
        <f t="shared" si="0"/>
        <v>1</v>
      </c>
      <c r="S20" s="51" t="str">
        <f t="shared" si="7"/>
        <v>Baik</v>
      </c>
      <c r="T20" s="48">
        <f t="shared" si="1"/>
        <v>13</v>
      </c>
      <c r="U20" s="357"/>
      <c r="V20" s="357"/>
      <c r="W20" s="357"/>
      <c r="X20" s="357"/>
      <c r="Y20" s="358"/>
      <c r="Z20" s="358"/>
      <c r="AA20" s="360"/>
      <c r="AB20" s="21"/>
      <c r="AC20" s="21"/>
      <c r="AD20" s="38"/>
      <c r="AE20" s="39">
        <v>6</v>
      </c>
      <c r="AF20" s="40" t="s">
        <v>148</v>
      </c>
      <c r="AG20" s="40" t="s">
        <v>148</v>
      </c>
      <c r="AH20" s="41" t="s">
        <v>53</v>
      </c>
      <c r="AI20" s="42">
        <f t="shared" si="5"/>
        <v>25</v>
      </c>
      <c r="AJ20" s="42">
        <v>20</v>
      </c>
      <c r="AK20" s="42">
        <f t="shared" si="6"/>
        <v>5</v>
      </c>
      <c r="AL20" s="21"/>
      <c r="AM20" s="21"/>
      <c r="AN20" s="21"/>
      <c r="AO20" s="21"/>
      <c r="AP20" s="45"/>
      <c r="AQ20" s="21"/>
    </row>
    <row r="21" spans="1:43" x14ac:dyDescent="0.25">
      <c r="A21" s="227">
        <v>3</v>
      </c>
      <c r="B21" s="353" t="str">
        <f>SKP!C22</f>
        <v>C</v>
      </c>
      <c r="C21" s="353"/>
      <c r="D21" s="354" t="str">
        <f>SKP!D22</f>
        <v>C</v>
      </c>
      <c r="E21" s="354" t="str">
        <f t="shared" ref="E21" si="13">IF(B21="-",E18,B21)</f>
        <v>C</v>
      </c>
      <c r="F21" s="104" t="str">
        <f t="shared" ref="F21" si="14">D21</f>
        <v>C</v>
      </c>
      <c r="G21" s="47" t="s">
        <v>84</v>
      </c>
      <c r="H21" s="47" t="str">
        <f t="shared" si="2"/>
        <v>KUANTITASC</v>
      </c>
      <c r="I21" s="354" t="str">
        <f>SKP!G22</f>
        <v>G</v>
      </c>
      <c r="J21" s="354"/>
      <c r="K21" s="354"/>
      <c r="L21" s="355">
        <f>SKP!H22</f>
        <v>3</v>
      </c>
      <c r="M21" s="355">
        <f>SKP!I22</f>
        <v>4</v>
      </c>
      <c r="N21" s="48">
        <v>4</v>
      </c>
      <c r="O21" s="48" t="s">
        <v>85</v>
      </c>
      <c r="P21" s="49">
        <f t="shared" si="3"/>
        <v>0</v>
      </c>
      <c r="Q21" s="49">
        <f t="shared" si="4"/>
        <v>1</v>
      </c>
      <c r="R21" s="50">
        <f t="shared" si="0"/>
        <v>1</v>
      </c>
      <c r="S21" s="51" t="str">
        <f t="shared" si="7"/>
        <v>Baik</v>
      </c>
      <c r="T21" s="48">
        <f t="shared" si="1"/>
        <v>13</v>
      </c>
      <c r="U21" s="357" t="str">
        <f>IF(NOT(COUNT(T21:T23))=2,"-",IF(COUNT(T21:T23)&lt;3,"-",IF(COUNTIF(S21:S23,"Sangat Kurang")&gt;=2,"Sangat Kurang",IF(OR(AND(VLOOKUP(S21,$AC$6:$AF$10,2,0)+VLOOKUP(S22,$AC$6:$AF$10,2,0)+VLOOKUP(S23,$AC$6:$AF$10,2,0)&lt;=18,OR(COUNTIF(A18:C18,"Kurang")&gt;=2,COUNTIF(S21:S23,"Sangat Kurang")&gt;=1)),AND(VLOOKUP(S21,$AC$6:$AF$10,2,0)+VLOOKUP(S22,$AC$6:$AF$10,2,0)+VLOOKUP(S23,$AC$6:$AF$10,2,0)&gt;=18,VLOOKUP(S21,$AC$6:$AF$10,2,0)+VLOOKUP(S22,$AC$6:$AF$10,2,0)+VLOOKUP(S23,$AC$6:$AF$10,2,0)&lt;=33,OR(COUNTIF(S21:S23,"Sangat Kurang")&gt;=1,(COUNTIF(S21:S23,"Kurang")&gt;=2)))),"Kurang",IF(OR(VLOOKUP(S21,$AC$6:$AF$10,2,0)+VLOOKUP(S22,$AC$6:$AF$10,2,0)+VLOOKUP(S23,$AC$6:$AF$10,2,0)=35,AND(VLOOKUP(S21,$AC$6:$AF$10,2,0)+VLOOKUP(S22,$AC$6:$AF$10,2,0)+VLOOKUP(S23,$AC$6:$AF$10,2,0)&gt;=19,VLOOKUP(S21,$AC$6:$AF$10,2,0)+VLOOKUP(S22,$AC$6:$AF$10,2,0)+VLOOKUP(S23,$AC$6:$AF$10,2,0)&lt;=33,OR(COUNTIF(S21:S23,"Kurang")&lt;=1,COUNTIF(S21:S23,"Sangat Kurang"&lt;1)))),"Cukup",IF(AND(VLOOKUP(S21,$AC$6:$AF$10,2,0)+VLOOKUP(S22,$AC$6:$AF$10,2,0)+VLOOKUP(S23,$AC$6:$AF$10,2,0)&gt;=34,VLOOKUP(S21,$AC$6:$AF$10,2,0)+VLOOKUP(S22,$AC$6:$AF$10,2,0)+VLOOKUP(S23,$AC$6:$AF$10,2,0)&lt;=42,COUNTIF(S21:S23,"Kurang")&lt;1),"Baik",IF(VLOOKUP(S21,$AC$6:$AF$10,2,0)+VLOOKUP(S22,$AC$6:$AF$10,2,0)+VLOOKUP(S23,$AC$6:$AF$10,2,0)&gt;=45,"Sangat Baik","-")))))))</f>
        <v>Baik</v>
      </c>
      <c r="V21" s="357" t="str">
        <f t="shared" ref="V21" si="15">IF(NOT(COUNT(T21:T23)=2),"-",IF(COUNTIF(S21:S23,"Sangat Baik")=2,"Sangat Baik",IF(AND(COUNTIF(S21:S23,"Sangat Baik")=1,COUNTIF(S21:S23,"Baik")=1),"Sangat Baik",IF(AND(COUNTIF(S21:S23,"Sangat Baik")=1,COUNTIF(S21:S23,"Cukup")=1),"Baik",IF(AND(COUNTIF(S21:S23,"Sangat Baik")=1,COUNTIF(S21:S23,"Kurang")=1),"Cukup",IF(AND(COUNTIF(S21:S23,"Sangat Baik")=1,COUNTIF(S21:S23,"Sangat Kurang")=1),"Kurang",IF(COUNTIF(S21:S23,"Baik")=2,"Baik",IF(AND(COUNTIF(S21:S23,"Baik")=1,COUNTIF(S21:S23,"Cukup")=1),"Baik",IF(AND(COUNTIF(S21:S23,"Baik")=1,COUNTIF(S21:S23,"Kurang")=1),"Cukup",IF(AND(COUNTIF(S21:S23,"Baik")=1,COUNTIF(S21:S23,"Sangat Kurang")=1),"Kurang",IF(COUNTIF(S21:S23,"Cukup")=2,"Cukup",IF(AND(COUNTIF(S21:S23,"Cukup")=1,COUNTIF(S21:S23,"Kurang")=1),"Cukup",IF(AND(COUNTIF(S21:S23,"Cukup")=1,COUNTIF(S21:S23,"Sangat Kurang")=1),"Kurang",IF(COUNTIF(S21:S23,"Kurang")=2,"Kurang",IF(AND(COUNTIF(S21:S23,"Kurang")=1,COUNTIF(S21:S23,"Sangat Kurang")=1),"Kurang",IF(COUNTIF(S21:S23,"Sangat Kurang")=2,"Sangat Kurang","-"))))))))))))))))</f>
        <v>-</v>
      </c>
      <c r="W21" s="357" t="str">
        <f t="shared" ref="W21" si="16">IF(COUNT(T21:T23)&gt;1,"-",IF(COUNTIF(S21:S23,"Sangat Baik")=1,"Sangat Baik",IF(COUNTIF(S21:S23,"Baik")=1,"Baik",IF(COUNTIF(S21:S23,"Cukup")=1,"Cukup",IF(COUNTIF(S21:S23,"Kurang")=1,"Kurang",IF(COUNTIF(S21:S23,"Sangat Kurang")=1,"Sangat Kurang","-"))))))</f>
        <v>-</v>
      </c>
      <c r="X21" s="357" t="str">
        <f>IF(COUNT(T21:T23)=1,W21,IF(COUNT(T21:T23)=2,V21,U21))</f>
        <v>Baik</v>
      </c>
      <c r="Y21" s="358">
        <f t="shared" ref="Y21" si="17">VLOOKUP(X21,$AM$15:$AN$19,2,0)</f>
        <v>100</v>
      </c>
      <c r="Z21" s="358" t="s">
        <v>152</v>
      </c>
      <c r="AA21" s="359"/>
      <c r="AB21" s="21"/>
      <c r="AC21" s="21"/>
      <c r="AD21" s="21"/>
      <c r="AE21" s="39">
        <v>7</v>
      </c>
      <c r="AF21" s="40" t="s">
        <v>149</v>
      </c>
      <c r="AG21" s="40" t="s">
        <v>149</v>
      </c>
      <c r="AH21" s="41" t="s">
        <v>53</v>
      </c>
      <c r="AI21" s="42">
        <f t="shared" si="5"/>
        <v>25</v>
      </c>
      <c r="AJ21" s="42">
        <v>20</v>
      </c>
      <c r="AK21" s="42">
        <f t="shared" si="6"/>
        <v>5</v>
      </c>
      <c r="AL21" s="21"/>
      <c r="AM21" s="21"/>
      <c r="AN21" s="21"/>
      <c r="AO21" s="21"/>
      <c r="AP21" s="45"/>
      <c r="AQ21" s="21"/>
    </row>
    <row r="22" spans="1:43" x14ac:dyDescent="0.25">
      <c r="A22" s="227"/>
      <c r="B22" s="353"/>
      <c r="C22" s="353"/>
      <c r="D22" s="354"/>
      <c r="E22" s="354"/>
      <c r="F22" s="104" t="str">
        <f t="shared" ref="F22:F26" si="18">F21</f>
        <v>C</v>
      </c>
      <c r="G22" s="47" t="s">
        <v>89</v>
      </c>
      <c r="H22" s="47" t="str">
        <f t="shared" si="2"/>
        <v>KUALITASC</v>
      </c>
      <c r="I22" s="354" t="str">
        <f>SKP!G23</f>
        <v>H</v>
      </c>
      <c r="J22" s="354"/>
      <c r="K22" s="354"/>
      <c r="L22" s="355">
        <f>SKP!H23</f>
        <v>3</v>
      </c>
      <c r="M22" s="355">
        <f>SKP!I23</f>
        <v>4</v>
      </c>
      <c r="N22" s="48">
        <v>9</v>
      </c>
      <c r="O22" s="48" t="s">
        <v>85</v>
      </c>
      <c r="P22" s="49">
        <f t="shared" si="3"/>
        <v>0</v>
      </c>
      <c r="Q22" s="49">
        <f t="shared" si="4"/>
        <v>2.25</v>
      </c>
      <c r="R22" s="50">
        <f t="shared" si="0"/>
        <v>2.25</v>
      </c>
      <c r="S22" s="51" t="str">
        <f t="shared" si="7"/>
        <v>Sangat Baik</v>
      </c>
      <c r="T22" s="48">
        <f t="shared" si="1"/>
        <v>16</v>
      </c>
      <c r="U22" s="357"/>
      <c r="V22" s="357"/>
      <c r="W22" s="357"/>
      <c r="X22" s="357"/>
      <c r="Y22" s="358"/>
      <c r="Z22" s="358"/>
      <c r="AA22" s="360">
        <f>IF(Z21="DIRECT",Y21,(Y21*80%)+(VLOOKUP(E21,$AF$15:$AK$27,6,0)))</f>
        <v>100</v>
      </c>
      <c r="AB22" s="21"/>
      <c r="AC22" s="21"/>
      <c r="AD22" s="21"/>
      <c r="AE22" s="39">
        <v>8</v>
      </c>
      <c r="AF22" s="40" t="s">
        <v>150</v>
      </c>
      <c r="AG22" s="40" t="s">
        <v>150</v>
      </c>
      <c r="AH22" s="41" t="s">
        <v>53</v>
      </c>
      <c r="AI22" s="42">
        <f t="shared" si="5"/>
        <v>25</v>
      </c>
      <c r="AJ22" s="42">
        <v>20</v>
      </c>
      <c r="AK22" s="42">
        <f t="shared" si="6"/>
        <v>5</v>
      </c>
      <c r="AL22" s="21"/>
      <c r="AM22" s="21"/>
      <c r="AN22" s="21"/>
      <c r="AO22" s="21"/>
      <c r="AP22" s="45"/>
      <c r="AQ22" s="21"/>
    </row>
    <row r="23" spans="1:43" x14ac:dyDescent="0.25">
      <c r="A23" s="227"/>
      <c r="B23" s="353"/>
      <c r="C23" s="353"/>
      <c r="D23" s="354"/>
      <c r="E23" s="354"/>
      <c r="F23" s="104" t="str">
        <f t="shared" si="18"/>
        <v>C</v>
      </c>
      <c r="G23" s="47" t="s">
        <v>91</v>
      </c>
      <c r="H23" s="47" t="str">
        <f t="shared" si="2"/>
        <v>WAKTUC</v>
      </c>
      <c r="I23" s="354" t="str">
        <f>SKP!G24</f>
        <v>I</v>
      </c>
      <c r="J23" s="354"/>
      <c r="K23" s="354"/>
      <c r="L23" s="355">
        <f>SKP!H24</f>
        <v>3</v>
      </c>
      <c r="M23" s="355">
        <f>SKP!I24</f>
        <v>4</v>
      </c>
      <c r="N23" s="48">
        <v>4</v>
      </c>
      <c r="O23" s="48" t="s">
        <v>85</v>
      </c>
      <c r="P23" s="49">
        <f t="shared" si="3"/>
        <v>0</v>
      </c>
      <c r="Q23" s="49">
        <f t="shared" si="4"/>
        <v>1</v>
      </c>
      <c r="R23" s="50">
        <f t="shared" si="0"/>
        <v>1</v>
      </c>
      <c r="S23" s="51" t="str">
        <f t="shared" si="7"/>
        <v>Baik</v>
      </c>
      <c r="T23" s="48">
        <f t="shared" si="1"/>
        <v>13</v>
      </c>
      <c r="U23" s="357"/>
      <c r="V23" s="357"/>
      <c r="W23" s="357"/>
      <c r="X23" s="357"/>
      <c r="Y23" s="358"/>
      <c r="Z23" s="358"/>
      <c r="AA23" s="360"/>
      <c r="AB23" s="21"/>
      <c r="AC23" s="21"/>
      <c r="AD23" s="21"/>
      <c r="AE23" s="39">
        <v>9</v>
      </c>
      <c r="AF23" s="40" t="s">
        <v>151</v>
      </c>
      <c r="AG23" s="40" t="s">
        <v>151</v>
      </c>
      <c r="AH23" s="41" t="s">
        <v>49</v>
      </c>
      <c r="AI23" s="42">
        <f t="shared" si="5"/>
        <v>120</v>
      </c>
      <c r="AJ23" s="42">
        <v>20</v>
      </c>
      <c r="AK23" s="42">
        <f t="shared" si="6"/>
        <v>24</v>
      </c>
      <c r="AL23" s="21"/>
      <c r="AM23" s="21"/>
      <c r="AN23" s="21"/>
      <c r="AO23" s="21"/>
      <c r="AP23" s="45"/>
      <c r="AQ23" s="21"/>
    </row>
    <row r="24" spans="1:43" ht="15.75" customHeight="1" x14ac:dyDescent="0.25">
      <c r="A24" s="227">
        <v>3</v>
      </c>
      <c r="B24" s="353" t="str">
        <f>SKP!C25</f>
        <v>D</v>
      </c>
      <c r="C24" s="353"/>
      <c r="D24" s="354" t="str">
        <f>SKP!D25</f>
        <v>D</v>
      </c>
      <c r="E24" s="354" t="str">
        <f t="shared" ref="E24" si="19">IF(B24="-",E21,B24)</f>
        <v>D</v>
      </c>
      <c r="F24" s="104" t="str">
        <f t="shared" ref="F24" si="20">D24</f>
        <v>D</v>
      </c>
      <c r="G24" s="47" t="s">
        <v>84</v>
      </c>
      <c r="H24" s="47" t="str">
        <f t="shared" ref="H24:H26" si="21">G24&amp;F24</f>
        <v>KUANTITASD</v>
      </c>
      <c r="I24" s="354" t="str">
        <f>SKP!G25</f>
        <v>J</v>
      </c>
      <c r="J24" s="354"/>
      <c r="K24" s="354"/>
      <c r="L24" s="355">
        <f>SKP!H25</f>
        <v>3</v>
      </c>
      <c r="M24" s="355">
        <f>SKP!I25</f>
        <v>4</v>
      </c>
      <c r="N24" s="48">
        <v>4</v>
      </c>
      <c r="O24" s="48" t="s">
        <v>85</v>
      </c>
      <c r="P24" s="49">
        <f t="shared" ref="P24:P26" si="22">IF(OR(I24="-",I24=0,I24=""),0,IF(NOT(OR(L24="-",L24=0,L24="")),0,IF(O24="KHUSUS",IF((1+(1-(N24/M24)))&lt;0%,0%,1+(1-(N24/M24))),IF(O24="NORMAL",IF(N24/M24&lt;0%,0%,N24/M24)))))</f>
        <v>0</v>
      </c>
      <c r="Q24" s="49">
        <f t="shared" ref="Q24:Q26" si="23">IF(OR(I24="-",I24=0,I24=""),0,IF(COUNT(L24:M24)&lt;2,0,IF(O24="KHUSUS",IF(N24&gt;=M24,IF(1+(1-(N24/M24))&lt;=0%,0%,1+(1-(N24/M24))),IF(N24&lt;=L24,1+(1-(N24/L24)),IF(AND(N24&gt;=L24,N24&lt;=M24),1))),IF(O24="NORMAL",IF(AND(N24&gt;=L24,N24&lt;=M24),1,IF(N24&gt;=M24,N24/M24,IF(N24&lt;=L24,IF(N24/L24&lt;=0%,0%,N24/L24))))))))</f>
        <v>1</v>
      </c>
      <c r="R24" s="50">
        <f t="shared" ref="R24:R26" si="24">ROUND(SUM(P24:Q24),2)</f>
        <v>1</v>
      </c>
      <c r="S24" s="51" t="str">
        <f t="shared" ref="S24:S26" si="25">IF(I24="-","-",IF(R24&lt;=59%,"Sangat Kurang",IF(R24&lt;=79%,"Kurang",IF(R24&lt;=99%,"Cukup",IF(R24=100%,"Baik",IF(R24&gt;=101%,"Sangat Baik"))))))</f>
        <v>Baik</v>
      </c>
      <c r="T24" s="48">
        <f t="shared" ref="T24:T26" si="26">VLOOKUP(S24,$AC$5:$AF$10,2,0)</f>
        <v>13</v>
      </c>
      <c r="U24" s="357" t="str">
        <f>IF(NOT(COUNT(T24:T26))=2,"-",IF(COUNT(T24:T26)&lt;3,"-",IF(COUNTIF(S24:S26,"Sangat Kurang")&gt;=2,"Sangat Kurang",IF(OR(AND(VLOOKUP(S24,$AC$6:$AF$10,2,0)+VLOOKUP(S25,$AC$6:$AF$10,2,0)+VLOOKUP(S26,$AC$6:$AF$10,2,0)&lt;=18,OR(COUNTIF(A21:C21,"Kurang")&gt;=2,COUNTIF(S24:S26,"Sangat Kurang")&gt;=1)),AND(VLOOKUP(S24,$AC$6:$AF$10,2,0)+VLOOKUP(S25,$AC$6:$AF$10,2,0)+VLOOKUP(S26,$AC$6:$AF$10,2,0)&gt;=18,VLOOKUP(S24,$AC$6:$AF$10,2,0)+VLOOKUP(S25,$AC$6:$AF$10,2,0)+VLOOKUP(S26,$AC$6:$AF$10,2,0)&lt;=33,OR(COUNTIF(S24:S26,"Sangat Kurang")&gt;=1,(COUNTIF(S24:S26,"Kurang")&gt;=2)))),"Kurang",IF(OR(VLOOKUP(S24,$AC$6:$AF$10,2,0)+VLOOKUP(S25,$AC$6:$AF$10,2,0)+VLOOKUP(S26,$AC$6:$AF$10,2,0)=35,AND(VLOOKUP(S24,$AC$6:$AF$10,2,0)+VLOOKUP(S25,$AC$6:$AF$10,2,0)+VLOOKUP(S26,$AC$6:$AF$10,2,0)&gt;=19,VLOOKUP(S24,$AC$6:$AF$10,2,0)+VLOOKUP(S25,$AC$6:$AF$10,2,0)+VLOOKUP(S26,$AC$6:$AF$10,2,0)&lt;=33,OR(COUNTIF(S24:S26,"Kurang")&lt;=1,COUNTIF(S24:S26,"Sangat Kurang"&lt;1)))),"Cukup",IF(AND(VLOOKUP(S24,$AC$6:$AF$10,2,0)+VLOOKUP(S25,$AC$6:$AF$10,2,0)+VLOOKUP(S26,$AC$6:$AF$10,2,0)&gt;=34,VLOOKUP(S24,$AC$6:$AF$10,2,0)+VLOOKUP(S25,$AC$6:$AF$10,2,0)+VLOOKUP(S26,$AC$6:$AF$10,2,0)&lt;=42,COUNTIF(S24:S26,"Kurang")&lt;1),"Baik",IF(VLOOKUP(S24,$AC$6:$AF$10,2,0)+VLOOKUP(S25,$AC$6:$AF$10,2,0)+VLOOKUP(S26,$AC$6:$AF$10,2,0)&gt;=45,"Sangat Baik","-")))))))</f>
        <v>Baik</v>
      </c>
      <c r="V24" s="357" t="str">
        <f t="shared" ref="V24" si="27">IF(NOT(COUNT(T24:T26)=2),"-",IF(COUNTIF(S24:S26,"Sangat Baik")=2,"Sangat Baik",IF(AND(COUNTIF(S24:S26,"Sangat Baik")=1,COUNTIF(S24:S26,"Baik")=1),"Sangat Baik",IF(AND(COUNTIF(S24:S26,"Sangat Baik")=1,COUNTIF(S24:S26,"Cukup")=1),"Baik",IF(AND(COUNTIF(S24:S26,"Sangat Baik")=1,COUNTIF(S24:S26,"Kurang")=1),"Cukup",IF(AND(COUNTIF(S24:S26,"Sangat Baik")=1,COUNTIF(S24:S26,"Sangat Kurang")=1),"Kurang",IF(COUNTIF(S24:S26,"Baik")=2,"Baik",IF(AND(COUNTIF(S24:S26,"Baik")=1,COUNTIF(S24:S26,"Cukup")=1),"Baik",IF(AND(COUNTIF(S24:S26,"Baik")=1,COUNTIF(S24:S26,"Kurang")=1),"Cukup",IF(AND(COUNTIF(S24:S26,"Baik")=1,COUNTIF(S24:S26,"Sangat Kurang")=1),"Kurang",IF(COUNTIF(S24:S26,"Cukup")=2,"Cukup",IF(AND(COUNTIF(S24:S26,"Cukup")=1,COUNTIF(S24:S26,"Kurang")=1),"Cukup",IF(AND(COUNTIF(S24:S26,"Cukup")=1,COUNTIF(S24:S26,"Sangat Kurang")=1),"Kurang",IF(COUNTIF(S24:S26,"Kurang")=2,"Kurang",IF(AND(COUNTIF(S24:S26,"Kurang")=1,COUNTIF(S24:S26,"Sangat Kurang")=1),"Kurang",IF(COUNTIF(S24:S26,"Sangat Kurang")=2,"Sangat Kurang","-"))))))))))))))))</f>
        <v>-</v>
      </c>
      <c r="W24" s="357" t="str">
        <f t="shared" ref="W24" si="28">IF(COUNT(T24:T26)&gt;1,"-",IF(COUNTIF(S24:S26,"Sangat Baik")=1,"Sangat Baik",IF(COUNTIF(S24:S26,"Baik")=1,"Baik",IF(COUNTIF(S24:S26,"Cukup")=1,"Cukup",IF(COUNTIF(S24:S26,"Kurang")=1,"Kurang",IF(COUNTIF(S24:S26,"Sangat Kurang")=1,"Sangat Kurang","-"))))))</f>
        <v>-</v>
      </c>
      <c r="X24" s="357" t="str">
        <f>IF(COUNT(T24:T26)=1,W24,IF(COUNT(T24:T26)=2,V24,U24))</f>
        <v>Baik</v>
      </c>
      <c r="Y24" s="358">
        <f t="shared" ref="Y24" si="29">VLOOKUP(X24,$AM$15:$AN$19,2,0)</f>
        <v>100</v>
      </c>
      <c r="Z24" s="358" t="s">
        <v>152</v>
      </c>
      <c r="AA24" s="359"/>
      <c r="AB24" s="21"/>
      <c r="AC24" s="21"/>
      <c r="AD24" s="21"/>
      <c r="AE24" s="39">
        <v>10</v>
      </c>
      <c r="AF24" s="40" t="s">
        <v>153</v>
      </c>
      <c r="AG24" s="40" t="s">
        <v>153</v>
      </c>
      <c r="AH24" s="41" t="s">
        <v>53</v>
      </c>
      <c r="AI24" s="42">
        <f t="shared" si="5"/>
        <v>25</v>
      </c>
      <c r="AJ24" s="42">
        <v>20</v>
      </c>
      <c r="AK24" s="42">
        <f t="shared" si="6"/>
        <v>5</v>
      </c>
      <c r="AL24" s="21"/>
      <c r="AM24" s="21"/>
      <c r="AN24" s="21"/>
      <c r="AO24" s="21"/>
      <c r="AP24" s="45"/>
      <c r="AQ24" s="21"/>
    </row>
    <row r="25" spans="1:43" x14ac:dyDescent="0.25">
      <c r="A25" s="227"/>
      <c r="B25" s="353"/>
      <c r="C25" s="353"/>
      <c r="D25" s="354"/>
      <c r="E25" s="354"/>
      <c r="F25" s="104" t="str">
        <f t="shared" si="18"/>
        <v>D</v>
      </c>
      <c r="G25" s="47" t="s">
        <v>89</v>
      </c>
      <c r="H25" s="47" t="str">
        <f t="shared" si="21"/>
        <v>KUALITASD</v>
      </c>
      <c r="I25" s="354" t="str">
        <f>SKP!G26</f>
        <v>K</v>
      </c>
      <c r="J25" s="354"/>
      <c r="K25" s="354"/>
      <c r="L25" s="355">
        <f>SKP!H26</f>
        <v>3</v>
      </c>
      <c r="M25" s="355">
        <f>SKP!I26</f>
        <v>4</v>
      </c>
      <c r="N25" s="48">
        <v>4</v>
      </c>
      <c r="O25" s="48" t="s">
        <v>85</v>
      </c>
      <c r="P25" s="49">
        <f t="shared" si="22"/>
        <v>0</v>
      </c>
      <c r="Q25" s="49">
        <f t="shared" si="23"/>
        <v>1</v>
      </c>
      <c r="R25" s="50">
        <f t="shared" si="24"/>
        <v>1</v>
      </c>
      <c r="S25" s="51" t="str">
        <f t="shared" si="25"/>
        <v>Baik</v>
      </c>
      <c r="T25" s="48">
        <f t="shared" si="26"/>
        <v>13</v>
      </c>
      <c r="U25" s="357"/>
      <c r="V25" s="357"/>
      <c r="W25" s="357"/>
      <c r="X25" s="357"/>
      <c r="Y25" s="358"/>
      <c r="Z25" s="358"/>
      <c r="AA25" s="360">
        <f>IF(Z24="DIRECT",Y24,(Y24*80%)+(VLOOKUP(E24,$AF$15:$AK$27,6,0)))</f>
        <v>100</v>
      </c>
      <c r="AB25" s="21"/>
      <c r="AC25" s="21"/>
      <c r="AD25" s="21"/>
      <c r="AE25" s="39">
        <v>11</v>
      </c>
      <c r="AF25" s="40" t="s">
        <v>154</v>
      </c>
      <c r="AG25" s="40" t="s">
        <v>154</v>
      </c>
      <c r="AH25" s="41" t="s">
        <v>49</v>
      </c>
      <c r="AI25" s="42">
        <f t="shared" si="5"/>
        <v>120</v>
      </c>
      <c r="AJ25" s="42">
        <v>20</v>
      </c>
      <c r="AK25" s="42">
        <f t="shared" si="6"/>
        <v>24</v>
      </c>
      <c r="AL25" s="21"/>
      <c r="AM25" s="21"/>
      <c r="AN25" s="21"/>
      <c r="AO25" s="21"/>
      <c r="AP25" s="45"/>
      <c r="AQ25" s="21"/>
    </row>
    <row r="26" spans="1:43" x14ac:dyDescent="0.25">
      <c r="A26" s="227"/>
      <c r="B26" s="353"/>
      <c r="C26" s="353"/>
      <c r="D26" s="354"/>
      <c r="E26" s="354"/>
      <c r="F26" s="104" t="str">
        <f t="shared" si="18"/>
        <v>D</v>
      </c>
      <c r="G26" s="47" t="s">
        <v>91</v>
      </c>
      <c r="H26" s="47" t="str">
        <f t="shared" si="21"/>
        <v>WAKTUD</v>
      </c>
      <c r="I26" s="354" t="str">
        <f>SKP!G27</f>
        <v>L</v>
      </c>
      <c r="J26" s="354"/>
      <c r="K26" s="354"/>
      <c r="L26" s="355">
        <f>SKP!H27</f>
        <v>3</v>
      </c>
      <c r="M26" s="355">
        <f>SKP!I27</f>
        <v>4</v>
      </c>
      <c r="N26" s="48">
        <v>4</v>
      </c>
      <c r="O26" s="48" t="s">
        <v>85</v>
      </c>
      <c r="P26" s="49">
        <f t="shared" si="22"/>
        <v>0</v>
      </c>
      <c r="Q26" s="49">
        <f t="shared" si="23"/>
        <v>1</v>
      </c>
      <c r="R26" s="50">
        <f t="shared" si="24"/>
        <v>1</v>
      </c>
      <c r="S26" s="51" t="str">
        <f t="shared" si="25"/>
        <v>Baik</v>
      </c>
      <c r="T26" s="48">
        <f t="shared" si="26"/>
        <v>13</v>
      </c>
      <c r="U26" s="357"/>
      <c r="V26" s="357"/>
      <c r="W26" s="357"/>
      <c r="X26" s="357"/>
      <c r="Y26" s="358"/>
      <c r="Z26" s="358"/>
      <c r="AA26" s="360"/>
      <c r="AB26" s="21"/>
      <c r="AC26" s="21"/>
      <c r="AD26" s="21"/>
      <c r="AE26" s="39">
        <v>12</v>
      </c>
      <c r="AF26" s="40" t="s">
        <v>155</v>
      </c>
      <c r="AG26" s="40" t="s">
        <v>155</v>
      </c>
      <c r="AH26" s="41" t="s">
        <v>49</v>
      </c>
      <c r="AI26" s="42">
        <f t="shared" si="5"/>
        <v>120</v>
      </c>
      <c r="AJ26" s="42">
        <v>20</v>
      </c>
      <c r="AK26" s="42">
        <f t="shared" si="6"/>
        <v>24</v>
      </c>
      <c r="AL26" s="21"/>
      <c r="AM26" s="21"/>
      <c r="AN26" s="21"/>
      <c r="AO26" s="21"/>
      <c r="AP26" s="45"/>
      <c r="AQ26" s="21"/>
    </row>
    <row r="27" spans="1:43" ht="27.75" x14ac:dyDescent="0.25">
      <c r="A27" s="361" t="s">
        <v>93</v>
      </c>
      <c r="B27" s="361"/>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2">
        <f>AVERAGE(AA16,AA19,AA22,AA25)</f>
        <v>100</v>
      </c>
      <c r="AB27" s="21"/>
      <c r="AC27" s="21"/>
      <c r="AD27" s="21"/>
      <c r="AE27" s="158">
        <v>13</v>
      </c>
      <c r="AF27" s="40" t="s">
        <v>163</v>
      </c>
      <c r="AG27" s="40" t="s">
        <v>163</v>
      </c>
      <c r="AH27" s="41" t="s">
        <v>49</v>
      </c>
      <c r="AI27" s="42">
        <f t="shared" si="5"/>
        <v>120</v>
      </c>
      <c r="AJ27" s="42">
        <v>20</v>
      </c>
      <c r="AK27" s="42">
        <f t="shared" si="6"/>
        <v>24</v>
      </c>
      <c r="AL27" s="21"/>
      <c r="AM27" s="21"/>
      <c r="AN27" s="21"/>
      <c r="AO27" s="21"/>
      <c r="AP27" s="45"/>
      <c r="AQ27" s="21"/>
    </row>
    <row r="28" spans="1:43" x14ac:dyDescent="0.25">
      <c r="A28" s="363" t="s">
        <v>14</v>
      </c>
      <c r="B28" s="363"/>
      <c r="C28" s="363"/>
      <c r="D28" s="363"/>
      <c r="E28" s="363"/>
      <c r="F28" s="363"/>
      <c r="G28" s="363"/>
      <c r="H28" s="363"/>
      <c r="I28" s="363"/>
      <c r="J28" s="363"/>
      <c r="K28" s="363"/>
      <c r="L28" s="363"/>
      <c r="M28" s="363"/>
      <c r="N28" s="363"/>
      <c r="O28" s="363"/>
      <c r="P28" s="363"/>
      <c r="Q28" s="363"/>
      <c r="R28" s="363"/>
      <c r="S28" s="363"/>
      <c r="T28" s="363"/>
      <c r="U28" s="363"/>
      <c r="V28" s="363"/>
      <c r="W28" s="363"/>
      <c r="X28" s="363"/>
      <c r="Y28" s="363"/>
      <c r="Z28" s="363"/>
      <c r="AA28" s="363"/>
      <c r="AB28" s="21"/>
      <c r="AC28" s="21"/>
      <c r="AD28" s="21"/>
      <c r="AE28" s="52"/>
      <c r="AF28" s="21"/>
      <c r="AG28" s="21"/>
      <c r="AH28" s="21"/>
      <c r="AI28" s="21"/>
      <c r="AJ28" s="21"/>
      <c r="AK28" s="21"/>
      <c r="AL28" s="21"/>
      <c r="AM28" s="21"/>
      <c r="AN28" s="21"/>
      <c r="AO28" s="21"/>
      <c r="AP28" s="45"/>
      <c r="AQ28" s="21"/>
    </row>
    <row r="29" spans="1:43" x14ac:dyDescent="0.25">
      <c r="A29" s="260" t="s">
        <v>94</v>
      </c>
      <c r="B29" s="353" t="str">
        <f>SKP!C29</f>
        <v>a1</v>
      </c>
      <c r="C29" s="353"/>
      <c r="D29" s="354" t="str">
        <f>SKP!D29</f>
        <v>b1</v>
      </c>
      <c r="E29" s="104"/>
      <c r="F29" s="104" t="str">
        <f>D29</f>
        <v>b1</v>
      </c>
      <c r="G29" s="54" t="s">
        <v>84</v>
      </c>
      <c r="H29" s="54" t="str">
        <f>G29&amp;F29</f>
        <v>KUANTITASb1</v>
      </c>
      <c r="I29" s="354" t="str">
        <f>SKP!G29</f>
        <v>AK</v>
      </c>
      <c r="J29" s="354"/>
      <c r="K29" s="354"/>
      <c r="L29" s="51" t="str">
        <f>VLOOKUP(H29,'[1]1. RENCANA SKP JA_JF (M.I)'!$H$55:$L$63,3,0)</f>
        <v>-</v>
      </c>
      <c r="M29" s="48">
        <f>SKP!I29</f>
        <v>5</v>
      </c>
      <c r="N29" s="48">
        <v>5</v>
      </c>
      <c r="O29" s="48" t="s">
        <v>85</v>
      </c>
      <c r="P29" s="48">
        <f t="shared" ref="P29:P37" si="30">IF(OR(I29="-",I29=0,I29=""),0,IF(NOT(OR(L29="-",L29=0,L29="")),0,IF(O29="KHUSUS",IF((1+(1-(N29/M29)))&lt;0%,0%,1+(1-(N29/M29))),IF(O29="NORMAL",IF(N29/M29&lt;0%,0%,N29/M29)))))</f>
        <v>1</v>
      </c>
      <c r="Q29" s="48">
        <f t="shared" ref="Q29:Q37" si="31">IF(OR(I29="-",I29=0,I29=""),0,IF(COUNT(L29:M29)&lt;2,0,IF(O29="KHUSUS",IF(N29&gt;=M29,IF(1+(1-(N29/M29))&lt;=0%,0%,1+(1-(N29/M29))),IF(N29&lt;=L29,1+(1-(N29/L29)),IF(AND(N29&gt;=L29,N29&lt;=M29),1))),IF(O29="NORMAL",IF(AND(N29&gt;=L29,N29&lt;=M29),1,IF(N29&gt;=M29,N29/M29,IF(N29&lt;=L29,IF(N29/L29&lt;=0%,0%,N29/L29))))))))</f>
        <v>0</v>
      </c>
      <c r="R29" s="50">
        <f t="shared" ref="R29:R37" si="32">ROUND(SUM(P29:Q29),2)</f>
        <v>1</v>
      </c>
      <c r="S29" s="51" t="str">
        <f>IF(I29="-","-",IF(R29&lt;=59%,"Sangat Kurang",IF(R29&lt;=79%,"Kurang",IF(R29&lt;=99%,"Cukup",IF(R29=100%,"Baik",IF(R29&gt;=101%,"Sangat Baik"))))))</f>
        <v>Baik</v>
      </c>
      <c r="T29" s="48">
        <f t="shared" ref="T29:T37" si="33">VLOOKUP(S29,$AC$5:$AD$10,2,0)</f>
        <v>13</v>
      </c>
      <c r="U29" s="357" t="str">
        <f>IF(NOT(COUNT(T29:T31))=2,"-",IF(COUNT(T29:T31)&lt;3,"-",IF(COUNTIF(S29:S31,"Sangat Kurang")&gt;=2,"Sangat Kurang",IF(OR(AND(VLOOKUP(S29,$AC$6:$AF$10,2,0)+VLOOKUP(S30,$AC$6:$AF$10,2,0)+VLOOKUP(S31,$AC$6:$AF$10,2,0)&lt;=18,OR(COUNTIF(A26:C26,"Kurang")&gt;=2,COUNTIF(S29:S31,"Sangat Kurang")&gt;=1)),AND(VLOOKUP(S29,$AC$6:$AF$10,2,0)+VLOOKUP(S30,$AC$6:$AF$10,2,0)+VLOOKUP(S31,$AC$6:$AF$10,2,0)&gt;=18,VLOOKUP(S29,$AC$6:$AF$10,2,0)+VLOOKUP(S30,$AC$6:$AF$10,2,0)+VLOOKUP(S31,$AC$6:$AF$10,2,0)&lt;=33,OR(COUNTIF(S29:S31,"Sangat Kurang")&gt;=1,(COUNTIF(S29:S31,"Kurang")&gt;=2)))),"Kurang",IF(OR(VLOOKUP(S29,$AC$6:$AF$10,2,0)+VLOOKUP(S30,$AC$6:$AF$10,2,0)+VLOOKUP(S31,$AC$6:$AF$10,2,0)=35,AND(VLOOKUP(S29,$AC$6:$AF$10,2,0)+VLOOKUP(S30,$AC$6:$AF$10,2,0)+VLOOKUP(S31,$AC$6:$AF$10,2,0)&gt;=19,VLOOKUP(S29,$AC$6:$AF$10,2,0)+VLOOKUP(S30,$AC$6:$AF$10,2,0)+VLOOKUP(S31,$AC$6:$AF$10,2,0)&lt;=33,OR(COUNTIF(S29:S31,"Kurang")&lt;=1,COUNTIF(S29:S31,"Sangat Kurang"&lt;1)))),"Cukup",IF(AND(VLOOKUP(S29,$AC$6:$AF$10,2,0)+VLOOKUP(S30,$AC$6:$AF$10,2,0)+VLOOKUP(S31,$AC$6:$AF$10,2,0)&gt;=34,VLOOKUP(S29,$AC$6:$AF$10,2,0)+VLOOKUP(S30,$AC$6:$AF$10,2,0)+VLOOKUP(S31,$AC$6:$AF$10,2,0)&lt;=42,COUNTIF(S29:S31,"Kurang")&lt;1),"Baik",IF(VLOOKUP(S29,$AC$6:$AF$10,2,0)+VLOOKUP(S30,$AC$6:$AF$10,2,0)+VLOOKUP(S31,$AC$6:$AF$10,2,0)&gt;=45,"Sangat Baik","-")))))))</f>
        <v>Baik</v>
      </c>
      <c r="V29" s="357" t="str">
        <f t="shared" ref="V29" si="34">IF(NOT(COUNT(T29:T31)=2),"-",IF(COUNTIF(S29:S31,"Sangat Baik")=2,"Sangat Baik",IF(AND(COUNTIF(S29:S31,"Sangat Baik")=1,COUNTIF(S29:S31,"Baik")=1),"Sangat Baik",IF(AND(COUNTIF(S29:S31,"Sangat Baik")=1,COUNTIF(S29:S31,"Cukup")=1),"Baik",IF(AND(COUNTIF(S29:S31,"Sangat Baik")=1,COUNTIF(S29:S31,"Kurang")=1),"Cukup",IF(AND(COUNTIF(S29:S31,"Sangat Baik")=1,COUNTIF(S29:S31,"Sangat Kurang")=1),"Kurang",IF(COUNTIF(S29:S31,"Baik")=2,"Baik",IF(AND(COUNTIF(S29:S31,"Baik")=1,COUNTIF(S29:S31,"Cukup")=1),"Baik",IF(AND(COUNTIF(S29:S31,"Baik")=1,COUNTIF(S29:S31,"Kurang")=1),"Cukup",IF(AND(COUNTIF(S29:S31,"Baik")=1,COUNTIF(S29:S31,"Sangat Kurang")=1),"Kurang",IF(COUNTIF(S29:S31,"Cukup")=2,"Cukup",IF(AND(COUNTIF(S29:S31,"Cukup")=1,COUNTIF(S29:S31,"Kurang")=1),"Cukup",IF(AND(COUNTIF(S29:S31,"Cukup")=1,COUNTIF(S29:S31,"Sangat Kurang")=1),"Kurang",IF(COUNTIF(S29:S31,"Kurang")=2,"Kurang",IF(AND(COUNTIF(S29:S31,"Kurang")=1,COUNTIF(S29:S31,"Sangat Kurang")=1),"Kurang",IF(COUNTIF(S29:S31,"Sangat Kurang")=2,"Sangat Kurang","-"))))))))))))))))</f>
        <v>-</v>
      </c>
      <c r="W29" s="357" t="str">
        <f t="shared" ref="W29" si="35">IF(COUNT(T29:T31)&gt;1,"-",IF(COUNTIF(S29:S31,"Sangat Baik")=1,"Sangat Baik",IF(COUNTIF(S29:S31,"Baik")=1,"Baik",IF(COUNTIF(S29:S31,"Cukup")=1,"Cukup",IF(COUNTIF(S29:S31,"Kurang")=1,"Kurang",IF(COUNTIF(S29:S31,"Sangat Kurang")=1,"Sangat Kurang","-"))))))</f>
        <v>-</v>
      </c>
      <c r="X29" s="357" t="str">
        <f>IF(COUNT(T29:T31)=1,W29,IF(COUNT(T29:T31)=2,V29,U29))</f>
        <v>Baik</v>
      </c>
      <c r="Y29" s="358">
        <f>VLOOKUP(X29,$AM$15:$AN$19,2,0)</f>
        <v>100</v>
      </c>
      <c r="Z29" s="358">
        <v>3</v>
      </c>
      <c r="AA29" s="359"/>
      <c r="AB29" s="21"/>
      <c r="AC29" s="21"/>
      <c r="AD29" s="21"/>
      <c r="AE29" s="52"/>
      <c r="AF29" s="21"/>
      <c r="AG29" s="21"/>
      <c r="AH29" s="21"/>
      <c r="AI29" s="21"/>
      <c r="AJ29" s="21"/>
      <c r="AK29" s="21"/>
      <c r="AL29" s="21"/>
      <c r="AM29" s="21"/>
      <c r="AN29" s="21"/>
      <c r="AO29" s="21"/>
      <c r="AP29" s="45"/>
      <c r="AQ29" s="21"/>
    </row>
    <row r="30" spans="1:43" x14ac:dyDescent="0.25">
      <c r="A30" s="260">
        <v>2</v>
      </c>
      <c r="B30" s="353"/>
      <c r="C30" s="353"/>
      <c r="D30" s="354"/>
      <c r="E30" s="104"/>
      <c r="F30" s="104" t="str">
        <f>F29</f>
        <v>b1</v>
      </c>
      <c r="G30" s="54" t="s">
        <v>89</v>
      </c>
      <c r="H30" s="54" t="str">
        <f t="shared" ref="H30:H37" si="36">G30&amp;F30</f>
        <v>KUALITASb1</v>
      </c>
      <c r="I30" s="354" t="str">
        <f>SKP!G30</f>
        <v>AL</v>
      </c>
      <c r="J30" s="354"/>
      <c r="K30" s="354"/>
      <c r="L30" s="51" t="str">
        <f>VLOOKUP(H30,'[1]1. RENCANA SKP JA_JF (M.I)'!$H$55:$L$63,3,0)</f>
        <v>-</v>
      </c>
      <c r="M30" s="48">
        <f>SKP!I30</f>
        <v>5</v>
      </c>
      <c r="N30" s="48">
        <v>9</v>
      </c>
      <c r="O30" s="48" t="s">
        <v>85</v>
      </c>
      <c r="P30" s="48">
        <f t="shared" si="30"/>
        <v>1.8</v>
      </c>
      <c r="Q30" s="48">
        <f t="shared" si="31"/>
        <v>0</v>
      </c>
      <c r="R30" s="50">
        <f t="shared" si="32"/>
        <v>1.8</v>
      </c>
      <c r="S30" s="51" t="str">
        <f t="shared" ref="S30:S37" si="37">IF(I30="-","-",IF(R30&lt;=59%,"Sangat Kurang",IF(R30&lt;=79%,"Kurang",IF(R30&lt;=99%,"Cukup",IF(R30=100%,"Baik",IF(R30&gt;=101%,"Sangat Baik"))))))</f>
        <v>Sangat Baik</v>
      </c>
      <c r="T30" s="48">
        <f t="shared" si="33"/>
        <v>16</v>
      </c>
      <c r="U30" s="357"/>
      <c r="V30" s="357"/>
      <c r="W30" s="357"/>
      <c r="X30" s="357"/>
      <c r="Y30" s="358"/>
      <c r="Z30" s="358"/>
      <c r="AA30" s="360">
        <f>IF(X29="Sangat Baik",(100/100)*(Z29/100)*Y29,IF(X29="Baik",(80/100)*(Z29/100)*Y29,IF(X29="Cukup",(60/100)*(Z29/100)*Y29,IF(X29="Kurang",(40/100)*(Z29/100)*Y29,IF(X29="Sangat Kurang",(20/100)*(Z29/100)*Y29)))))</f>
        <v>2.4</v>
      </c>
      <c r="AB30" s="21"/>
      <c r="AC30" s="21"/>
      <c r="AD30" s="21"/>
      <c r="AE30" s="52"/>
      <c r="AF30" s="21"/>
      <c r="AG30" s="21"/>
      <c r="AH30" s="21"/>
      <c r="AI30" s="21"/>
      <c r="AJ30" s="21"/>
      <c r="AK30" s="21"/>
      <c r="AL30" s="21"/>
      <c r="AM30" s="21"/>
      <c r="AN30" s="21"/>
      <c r="AO30" s="21"/>
      <c r="AP30" s="45"/>
      <c r="AQ30" s="21"/>
    </row>
    <row r="31" spans="1:43" x14ac:dyDescent="0.25">
      <c r="A31" s="260">
        <v>3</v>
      </c>
      <c r="B31" s="353"/>
      <c r="C31" s="353"/>
      <c r="D31" s="354"/>
      <c r="E31" s="104"/>
      <c r="F31" s="104" t="str">
        <f>F30</f>
        <v>b1</v>
      </c>
      <c r="G31" s="54" t="s">
        <v>91</v>
      </c>
      <c r="H31" s="54" t="str">
        <f t="shared" si="36"/>
        <v>WAKTUb1</v>
      </c>
      <c r="I31" s="354" t="str">
        <f>SKP!G31</f>
        <v>AM</v>
      </c>
      <c r="J31" s="354"/>
      <c r="K31" s="354"/>
      <c r="L31" s="54" t="str">
        <f>VLOOKUP(H31,'[1]1. RENCANA SKP JA_JF (M.I)'!$H$55:$L$63,3,0)</f>
        <v>-</v>
      </c>
      <c r="M31" s="48">
        <f>SKP!I31</f>
        <v>5</v>
      </c>
      <c r="N31" s="48">
        <v>5</v>
      </c>
      <c r="O31" s="48" t="s">
        <v>85</v>
      </c>
      <c r="P31" s="48">
        <f t="shared" si="30"/>
        <v>1</v>
      </c>
      <c r="Q31" s="48">
        <f t="shared" si="31"/>
        <v>0</v>
      </c>
      <c r="R31" s="50">
        <f t="shared" si="32"/>
        <v>1</v>
      </c>
      <c r="S31" s="51" t="str">
        <f t="shared" si="37"/>
        <v>Baik</v>
      </c>
      <c r="T31" s="48">
        <f t="shared" si="33"/>
        <v>13</v>
      </c>
      <c r="U31" s="357"/>
      <c r="V31" s="357"/>
      <c r="W31" s="357"/>
      <c r="X31" s="357"/>
      <c r="Y31" s="358"/>
      <c r="Z31" s="358"/>
      <c r="AA31" s="360"/>
      <c r="AB31" s="21"/>
      <c r="AC31" s="21"/>
      <c r="AD31" s="21"/>
      <c r="AE31" s="52"/>
      <c r="AF31" s="21"/>
      <c r="AG31" s="21"/>
      <c r="AH31" s="21"/>
      <c r="AI31" s="21"/>
      <c r="AJ31" s="21"/>
      <c r="AK31" s="21"/>
      <c r="AL31" s="21"/>
      <c r="AM31" s="21"/>
      <c r="AN31" s="21"/>
      <c r="AO31" s="21"/>
      <c r="AP31" s="45"/>
      <c r="AQ31" s="21"/>
    </row>
    <row r="32" spans="1:43" x14ac:dyDescent="0.25">
      <c r="A32" s="260" t="s">
        <v>173</v>
      </c>
      <c r="B32" s="353" t="str">
        <f>SKP!C32</f>
        <v>a2</v>
      </c>
      <c r="C32" s="353"/>
      <c r="D32" s="354" t="str">
        <f>SKP!D32</f>
        <v>b2</v>
      </c>
      <c r="E32" s="104"/>
      <c r="F32" s="104" t="str">
        <f t="shared" ref="F32" si="38">D32</f>
        <v>b2</v>
      </c>
      <c r="G32" s="54" t="s">
        <v>84</v>
      </c>
      <c r="H32" s="54" t="str">
        <f t="shared" si="36"/>
        <v>KUANTITASb2</v>
      </c>
      <c r="I32" s="354" t="str">
        <f>SKP!G32</f>
        <v>AN</v>
      </c>
      <c r="J32" s="354"/>
      <c r="K32" s="354"/>
      <c r="L32" s="51" t="str">
        <f>VLOOKUP(H32,'[1]1. RENCANA SKP JA_JF (M.I)'!$H$55:$L$63,3,0)</f>
        <v>-</v>
      </c>
      <c r="M32" s="48">
        <f>SKP!I32</f>
        <v>5</v>
      </c>
      <c r="N32" s="48">
        <v>6</v>
      </c>
      <c r="O32" s="48" t="s">
        <v>85</v>
      </c>
      <c r="P32" s="48">
        <f t="shared" si="30"/>
        <v>1.2</v>
      </c>
      <c r="Q32" s="48">
        <f t="shared" si="31"/>
        <v>0</v>
      </c>
      <c r="R32" s="50">
        <f t="shared" si="32"/>
        <v>1.2</v>
      </c>
      <c r="S32" s="51" t="str">
        <f t="shared" si="37"/>
        <v>Sangat Baik</v>
      </c>
      <c r="T32" s="48">
        <f t="shared" si="33"/>
        <v>16</v>
      </c>
      <c r="U32" s="357" t="str">
        <f>IF(NOT(COUNT(T32:T34))=2,"-",IF(COUNT(T32:T34)&lt;3,"-",IF(COUNTIF(S32:S34,"Sangat Kurang")&gt;=2,"Sangat Kurang",IF(OR(AND(VLOOKUP(S32,$AC$6:$AF$10,2,0)+VLOOKUP(S33,$AC$6:$AF$10,2,0)+VLOOKUP(S34,$AC$6:$AF$10,2,0)&lt;=18,OR(COUNTIF(A29:C29,"Kurang")&gt;=2,COUNTIF(S32:S34,"Sangat Kurang")&gt;=1)),AND(VLOOKUP(S32,$AC$6:$AF$10,2,0)+VLOOKUP(S33,$AC$6:$AF$10,2,0)+VLOOKUP(S34,$AC$6:$AF$10,2,0)&gt;=18,VLOOKUP(S32,$AC$6:$AF$10,2,0)+VLOOKUP(S33,$AC$6:$AF$10,2,0)+VLOOKUP(S34,$AC$6:$AF$10,2,0)&lt;=33,OR(COUNTIF(S32:S34,"Sangat Kurang")&gt;=1,(COUNTIF(S32:S34,"Kurang")&gt;=2)))),"Kurang",IF(OR(VLOOKUP(S32,$AC$6:$AF$10,2,0)+VLOOKUP(S33,$AC$6:$AF$10,2,0)+VLOOKUP(S34,$AC$6:$AF$10,2,0)=35,AND(VLOOKUP(S32,$AC$6:$AF$10,2,0)+VLOOKUP(S33,$AC$6:$AF$10,2,0)+VLOOKUP(S34,$AC$6:$AF$10,2,0)&gt;=19,VLOOKUP(S32,$AC$6:$AF$10,2,0)+VLOOKUP(S33,$AC$6:$AF$10,2,0)+VLOOKUP(S34,$AC$6:$AF$10,2,0)&lt;=33,OR(COUNTIF(S32:S34,"Kurang")&lt;=1,COUNTIF(S32:S34,"Sangat Kurang"&lt;1)))),"Cukup",IF(AND(VLOOKUP(S32,$AC$6:$AF$10,2,0)+VLOOKUP(S33,$AC$6:$AF$10,2,0)+VLOOKUP(S34,$AC$6:$AF$10,2,0)&gt;=34,VLOOKUP(S32,$AC$6:$AF$10,2,0)+VLOOKUP(S33,$AC$6:$AF$10,2,0)+VLOOKUP(S34,$AC$6:$AF$10,2,0)&lt;=42,COUNTIF(S32:S34,"Kurang")&lt;1),"Baik",IF(VLOOKUP(S32,$AC$6:$AF$10,2,0)+VLOOKUP(S33,$AC$6:$AF$10,2,0)+VLOOKUP(S34,$AC$6:$AF$10,2,0)&gt;=45,"Sangat Baik","-")))))))</f>
        <v>Sangat Baik</v>
      </c>
      <c r="V32" s="357" t="str">
        <f t="shared" ref="V32" si="39">IF(NOT(COUNT(T32:T34)=2),"-",IF(COUNTIF(S32:S34,"Sangat Baik")=2,"Sangat Baik",IF(AND(COUNTIF(S32:S34,"Sangat Baik")=1,COUNTIF(S32:S34,"Baik")=1),"Sangat Baik",IF(AND(COUNTIF(S32:S34,"Sangat Baik")=1,COUNTIF(S32:S34,"Cukup")=1),"Baik",IF(AND(COUNTIF(S32:S34,"Sangat Baik")=1,COUNTIF(S32:S34,"Kurang")=1),"Cukup",IF(AND(COUNTIF(S32:S34,"Sangat Baik")=1,COUNTIF(S32:S34,"Sangat Kurang")=1),"Kurang",IF(COUNTIF(S32:S34,"Baik")=2,"Baik",IF(AND(COUNTIF(S32:S34,"Baik")=1,COUNTIF(S32:S34,"Cukup")=1),"Baik",IF(AND(COUNTIF(S32:S34,"Baik")=1,COUNTIF(S32:S34,"Kurang")=1),"Cukup",IF(AND(COUNTIF(S32:S34,"Baik")=1,COUNTIF(S32:S34,"Sangat Kurang")=1),"Kurang",IF(COUNTIF(S32:S34,"Cukup")=2,"Cukup",IF(AND(COUNTIF(S32:S34,"Cukup")=1,COUNTIF(S32:S34,"Kurang")=1),"Cukup",IF(AND(COUNTIF(S32:S34,"Cukup")=1,COUNTIF(S32:S34,"Sangat Kurang")=1),"Kurang",IF(COUNTIF(S32:S34,"Kurang")=2,"Kurang",IF(AND(COUNTIF(S32:S34,"Kurang")=1,COUNTIF(S32:S34,"Sangat Kurang")=1),"Kurang",IF(COUNTIF(S32:S34,"Sangat Kurang")=2,"Sangat Kurang","-"))))))))))))))))</f>
        <v>-</v>
      </c>
      <c r="W32" s="357" t="str">
        <f t="shared" ref="W32" si="40">IF(COUNT(T32:T34)&gt;1,"-",IF(COUNTIF(S32:S34,"Sangat Baik")=1,"Sangat Baik",IF(COUNTIF(S32:S34,"Baik")=1,"Baik",IF(COUNTIF(S32:S34,"Cukup")=1,"Cukup",IF(COUNTIF(S32:S34,"Kurang")=1,"Kurang",IF(COUNTIF(S32:S34,"Sangat Kurang")=1,"Sangat Kurang","-"))))))</f>
        <v>-</v>
      </c>
      <c r="X32" s="357" t="str">
        <f>IF(COUNT(T32:T34)=1,W32,IF(COUNT(T32:T34)=2,V32,U32))</f>
        <v>Sangat Baik</v>
      </c>
      <c r="Y32" s="358">
        <f t="shared" ref="Y32" si="41">VLOOKUP(X32,$AM$15:$AN$19,2,0)</f>
        <v>120</v>
      </c>
      <c r="Z32" s="358">
        <v>2</v>
      </c>
      <c r="AA32" s="359"/>
      <c r="AB32" s="21"/>
      <c r="AC32" s="21"/>
      <c r="AD32" s="21"/>
      <c r="AE32" s="52"/>
      <c r="AF32" s="21"/>
      <c r="AG32" s="21"/>
      <c r="AH32" s="21"/>
      <c r="AI32" s="21"/>
      <c r="AJ32" s="21"/>
      <c r="AK32" s="21"/>
      <c r="AL32" s="21"/>
      <c r="AM32" s="21"/>
      <c r="AN32" s="21"/>
      <c r="AO32" s="21"/>
      <c r="AP32" s="45"/>
      <c r="AQ32" s="21"/>
    </row>
    <row r="33" spans="1:43" x14ac:dyDescent="0.25">
      <c r="A33" s="260">
        <v>5</v>
      </c>
      <c r="B33" s="353"/>
      <c r="C33" s="353"/>
      <c r="D33" s="354"/>
      <c r="E33" s="104"/>
      <c r="F33" s="104" t="str">
        <f t="shared" ref="F33:F34" si="42">F32</f>
        <v>b2</v>
      </c>
      <c r="G33" s="54" t="s">
        <v>89</v>
      </c>
      <c r="H33" s="54" t="str">
        <f t="shared" si="36"/>
        <v>KUALITASb2</v>
      </c>
      <c r="I33" s="354" t="str">
        <f>SKP!G33</f>
        <v>AO</v>
      </c>
      <c r="J33" s="354"/>
      <c r="K33" s="354"/>
      <c r="L33" s="51" t="str">
        <f>VLOOKUP(H33,'[1]1. RENCANA SKP JA_JF (M.I)'!$H$55:$L$63,3,0)</f>
        <v>-</v>
      </c>
      <c r="M33" s="48">
        <f>SKP!I33</f>
        <v>5</v>
      </c>
      <c r="N33" s="48">
        <v>6</v>
      </c>
      <c r="O33" s="48" t="s">
        <v>85</v>
      </c>
      <c r="P33" s="48">
        <f t="shared" si="30"/>
        <v>1.2</v>
      </c>
      <c r="Q33" s="48">
        <f t="shared" si="31"/>
        <v>0</v>
      </c>
      <c r="R33" s="50">
        <f t="shared" si="32"/>
        <v>1.2</v>
      </c>
      <c r="S33" s="51" t="str">
        <f t="shared" si="37"/>
        <v>Sangat Baik</v>
      </c>
      <c r="T33" s="48">
        <f t="shared" si="33"/>
        <v>16</v>
      </c>
      <c r="U33" s="357"/>
      <c r="V33" s="357"/>
      <c r="W33" s="357"/>
      <c r="X33" s="357"/>
      <c r="Y33" s="358"/>
      <c r="Z33" s="358"/>
      <c r="AA33" s="360">
        <f>IF(X32="Sangat Baik",(100/100)*(Z32/100)*Y32,IF(X32="Baik",(80/100)*(Z32/100)*Y32,IF(X32="Cukup",(60/100)*(Z32/100)*Y32,IF(X32="Kurang",(40/100)*(Z32/100)*Y32,IF(X32="Sangat Kurang",(20/100)*(Z32/100)*Y32)))))</f>
        <v>2.4</v>
      </c>
      <c r="AB33" s="21"/>
      <c r="AC33" s="21"/>
      <c r="AD33" s="21"/>
      <c r="AE33" s="52"/>
      <c r="AF33" s="21"/>
      <c r="AG33" s="21"/>
      <c r="AH33" s="21"/>
      <c r="AI33" s="21"/>
      <c r="AJ33" s="21"/>
      <c r="AK33" s="21"/>
      <c r="AL33" s="21"/>
      <c r="AM33" s="21"/>
      <c r="AN33" s="21"/>
      <c r="AO33" s="21"/>
      <c r="AP33" s="45"/>
      <c r="AQ33" s="21"/>
    </row>
    <row r="34" spans="1:43" x14ac:dyDescent="0.25">
      <c r="A34" s="260">
        <v>6</v>
      </c>
      <c r="B34" s="353"/>
      <c r="C34" s="353"/>
      <c r="D34" s="354"/>
      <c r="E34" s="104"/>
      <c r="F34" s="104" t="str">
        <f t="shared" si="42"/>
        <v>b2</v>
      </c>
      <c r="G34" s="54" t="s">
        <v>91</v>
      </c>
      <c r="H34" s="54" t="str">
        <f t="shared" si="36"/>
        <v>WAKTUb2</v>
      </c>
      <c r="I34" s="354" t="str">
        <f>SKP!G34</f>
        <v>AP</v>
      </c>
      <c r="J34" s="354"/>
      <c r="K34" s="354"/>
      <c r="L34" s="54" t="str">
        <f>VLOOKUP(H34,'[1]1. RENCANA SKP JA_JF (M.I)'!$H$55:$L$63,3,0)</f>
        <v>-</v>
      </c>
      <c r="M34" s="48">
        <f>SKP!I34</f>
        <v>5</v>
      </c>
      <c r="N34" s="48">
        <v>6</v>
      </c>
      <c r="O34" s="48" t="s">
        <v>85</v>
      </c>
      <c r="P34" s="48">
        <f t="shared" si="30"/>
        <v>1.2</v>
      </c>
      <c r="Q34" s="48">
        <f t="shared" si="31"/>
        <v>0</v>
      </c>
      <c r="R34" s="50">
        <f t="shared" si="32"/>
        <v>1.2</v>
      </c>
      <c r="S34" s="51" t="str">
        <f t="shared" si="37"/>
        <v>Sangat Baik</v>
      </c>
      <c r="T34" s="48">
        <f t="shared" si="33"/>
        <v>16</v>
      </c>
      <c r="U34" s="357"/>
      <c r="V34" s="357"/>
      <c r="W34" s="357"/>
      <c r="X34" s="357"/>
      <c r="Y34" s="358"/>
      <c r="Z34" s="358"/>
      <c r="AA34" s="360"/>
      <c r="AB34" s="21"/>
      <c r="AC34" s="21"/>
      <c r="AD34" s="21"/>
      <c r="AE34" s="52"/>
      <c r="AF34" s="21"/>
      <c r="AG34" s="21"/>
      <c r="AH34" s="21"/>
      <c r="AI34" s="21"/>
      <c r="AJ34" s="21"/>
      <c r="AK34" s="21"/>
      <c r="AL34" s="21"/>
      <c r="AM34" s="21"/>
      <c r="AN34" s="21"/>
      <c r="AO34" s="21"/>
      <c r="AP34" s="45"/>
      <c r="AQ34" s="21"/>
    </row>
    <row r="35" spans="1:43" x14ac:dyDescent="0.25">
      <c r="A35" s="260" t="s">
        <v>181</v>
      </c>
      <c r="B35" s="353" t="str">
        <f>SKP!C35</f>
        <v>a3</v>
      </c>
      <c r="C35" s="353"/>
      <c r="D35" s="354" t="str">
        <f>SKP!D35</f>
        <v>b3</v>
      </c>
      <c r="E35" s="104"/>
      <c r="F35" s="104" t="str">
        <f t="shared" ref="F35" si="43">D35</f>
        <v>b3</v>
      </c>
      <c r="G35" s="54" t="s">
        <v>84</v>
      </c>
      <c r="H35" s="54" t="str">
        <f t="shared" si="36"/>
        <v>KUANTITASb3</v>
      </c>
      <c r="I35" s="354" t="str">
        <f>SKP!G35</f>
        <v>AQ</v>
      </c>
      <c r="J35" s="354"/>
      <c r="K35" s="354"/>
      <c r="L35" s="51" t="str">
        <f>VLOOKUP(H35,'[1]1. RENCANA SKP JA_JF (M.I)'!$H$55:$L$63,3,0)</f>
        <v>-</v>
      </c>
      <c r="M35" s="48">
        <f>SKP!I35</f>
        <v>5</v>
      </c>
      <c r="N35" s="48">
        <v>6</v>
      </c>
      <c r="O35" s="48" t="s">
        <v>85</v>
      </c>
      <c r="P35" s="48">
        <f t="shared" si="30"/>
        <v>1.2</v>
      </c>
      <c r="Q35" s="48">
        <f t="shared" si="31"/>
        <v>0</v>
      </c>
      <c r="R35" s="50">
        <f t="shared" si="32"/>
        <v>1.2</v>
      </c>
      <c r="S35" s="51" t="str">
        <f t="shared" si="37"/>
        <v>Sangat Baik</v>
      </c>
      <c r="T35" s="48">
        <f t="shared" si="33"/>
        <v>16</v>
      </c>
      <c r="U35" s="357" t="str">
        <f>IF(NOT(COUNT(T35:T37))=2,"-",IF(COUNT(T35:T37)&lt;3,"-",IF(COUNTIF(S35:S37,"Sangat Kurang")&gt;=2,"Sangat Kurang",IF(OR(AND(VLOOKUP(S35,$AC$6:$AF$10,2,0)+VLOOKUP(S36,$AC$6:$AF$10,2,0)+VLOOKUP(S37,$AC$6:$AF$10,2,0)&lt;=18,OR(COUNTIF(A32:C32,"Kurang")&gt;=2,COUNTIF(S35:S37,"Sangat Kurang")&gt;=1)),AND(VLOOKUP(S35,$AC$6:$AF$10,2,0)+VLOOKUP(S36,$AC$6:$AF$10,2,0)+VLOOKUP(S37,$AC$6:$AF$10,2,0)&gt;=18,VLOOKUP(S35,$AC$6:$AF$10,2,0)+VLOOKUP(S36,$AC$6:$AF$10,2,0)+VLOOKUP(S37,$AC$6:$AF$10,2,0)&lt;=33,OR(COUNTIF(S35:S37,"Sangat Kurang")&gt;=1,(COUNTIF(S35:S37,"Kurang")&gt;=2)))),"Kurang",IF(OR(VLOOKUP(S35,$AC$6:$AF$10,2,0)+VLOOKUP(S36,$AC$6:$AF$10,2,0)+VLOOKUP(S37,$AC$6:$AF$10,2,0)=35,AND(VLOOKUP(S35,$AC$6:$AF$10,2,0)+VLOOKUP(S36,$AC$6:$AF$10,2,0)+VLOOKUP(S37,$AC$6:$AF$10,2,0)&gt;=19,VLOOKUP(S35,$AC$6:$AF$10,2,0)+VLOOKUP(S36,$AC$6:$AF$10,2,0)+VLOOKUP(S37,$AC$6:$AF$10,2,0)&lt;=33,OR(COUNTIF(S35:S37,"Kurang")&lt;=1,COUNTIF(S35:S37,"Sangat Kurang"&lt;1)))),"Cukup",IF(AND(VLOOKUP(S35,$AC$6:$AF$10,2,0)+VLOOKUP(S36,$AC$6:$AF$10,2,0)+VLOOKUP(S37,$AC$6:$AF$10,2,0)&gt;=34,VLOOKUP(S35,$AC$6:$AF$10,2,0)+VLOOKUP(S36,$AC$6:$AF$10,2,0)+VLOOKUP(S37,$AC$6:$AF$10,2,0)&lt;=42,COUNTIF(S35:S37,"Kurang")&lt;1),"Baik",IF(VLOOKUP(S35,$AC$6:$AF$10,2,0)+VLOOKUP(S36,$AC$6:$AF$10,2,0)+VLOOKUP(S37,$AC$6:$AF$10,2,0)&gt;=45,"Sangat Baik","-")))))))</f>
        <v>Baik</v>
      </c>
      <c r="V35" s="357" t="str">
        <f t="shared" ref="V35" si="44">IF(NOT(COUNT(T35:T37)=2),"-",IF(COUNTIF(S35:S37,"Sangat Baik")=2,"Sangat Baik",IF(AND(COUNTIF(S35:S37,"Sangat Baik")=1,COUNTIF(S35:S37,"Baik")=1),"Sangat Baik",IF(AND(COUNTIF(S35:S37,"Sangat Baik")=1,COUNTIF(S35:S37,"Cukup")=1),"Baik",IF(AND(COUNTIF(S35:S37,"Sangat Baik")=1,COUNTIF(S35:S37,"Kurang")=1),"Cukup",IF(AND(COUNTIF(S35:S37,"Sangat Baik")=1,COUNTIF(S35:S37,"Sangat Kurang")=1),"Kurang",IF(COUNTIF(S35:S37,"Baik")=2,"Baik",IF(AND(COUNTIF(S35:S37,"Baik")=1,COUNTIF(S35:S37,"Cukup")=1),"Baik",IF(AND(COUNTIF(S35:S37,"Baik")=1,COUNTIF(S35:S37,"Kurang")=1),"Cukup",IF(AND(COUNTIF(S35:S37,"Baik")=1,COUNTIF(S35:S37,"Sangat Kurang")=1),"Kurang",IF(COUNTIF(S35:S37,"Cukup")=2,"Cukup",IF(AND(COUNTIF(S35:S37,"Cukup")=1,COUNTIF(S35:S37,"Kurang")=1),"Cukup",IF(AND(COUNTIF(S35:S37,"Cukup")=1,COUNTIF(S35:S37,"Sangat Kurang")=1),"Kurang",IF(COUNTIF(S35:S37,"Kurang")=2,"Kurang",IF(AND(COUNTIF(S35:S37,"Kurang")=1,COUNTIF(S35:S37,"Sangat Kurang")=1),"Kurang",IF(COUNTIF(S35:S37,"Sangat Kurang")=2,"Sangat Kurang","-"))))))))))))))))</f>
        <v>-</v>
      </c>
      <c r="W35" s="357" t="str">
        <f t="shared" ref="W35" si="45">IF(COUNT(T35:T37)&gt;1,"-",IF(COUNTIF(S35:S37,"Sangat Baik")=1,"Sangat Baik",IF(COUNTIF(S35:S37,"Baik")=1,"Baik",IF(COUNTIF(S35:S37,"Cukup")=1,"Cukup",IF(COUNTIF(S35:S37,"Kurang")=1,"Kurang",IF(COUNTIF(S35:S37,"Sangat Kurang")=1,"Sangat Kurang","-"))))))</f>
        <v>-</v>
      </c>
      <c r="X35" s="357" t="str">
        <f>IF(COUNT(T35:T37)=1,W35,IF(COUNT(T35:T37)=2,V35,U35))</f>
        <v>Baik</v>
      </c>
      <c r="Y35" s="358">
        <f t="shared" ref="Y35" si="46">VLOOKUP(X35,$AM$15:$AN$19,2,0)</f>
        <v>100</v>
      </c>
      <c r="Z35" s="358">
        <v>1</v>
      </c>
      <c r="AA35" s="359"/>
      <c r="AB35" s="21"/>
      <c r="AC35" s="21"/>
      <c r="AD35" s="21"/>
      <c r="AE35" s="52"/>
      <c r="AF35" s="21"/>
      <c r="AG35" s="21"/>
      <c r="AH35" s="21"/>
      <c r="AI35" s="21"/>
      <c r="AJ35" s="21"/>
      <c r="AK35" s="21"/>
      <c r="AL35" s="21"/>
      <c r="AM35" s="21"/>
      <c r="AN35" s="21"/>
      <c r="AO35" s="21"/>
      <c r="AP35" s="45"/>
      <c r="AQ35" s="21"/>
    </row>
    <row r="36" spans="1:43" x14ac:dyDescent="0.25">
      <c r="A36" s="260">
        <v>8</v>
      </c>
      <c r="B36" s="353"/>
      <c r="C36" s="353"/>
      <c r="D36" s="354"/>
      <c r="E36" s="104"/>
      <c r="F36" s="104" t="str">
        <f t="shared" ref="F36:F37" si="47">F35</f>
        <v>b3</v>
      </c>
      <c r="G36" s="54" t="s">
        <v>89</v>
      </c>
      <c r="H36" s="54" t="str">
        <f t="shared" si="36"/>
        <v>KUALITASb3</v>
      </c>
      <c r="I36" s="354" t="str">
        <f>SKP!G36</f>
        <v>AR</v>
      </c>
      <c r="J36" s="354"/>
      <c r="K36" s="354"/>
      <c r="L36" s="51" t="str">
        <f>VLOOKUP(H36,'[1]1. RENCANA SKP JA_JF (M.I)'!$H$55:$L$63,3,0)</f>
        <v>-</v>
      </c>
      <c r="M36" s="48">
        <f>SKP!I36</f>
        <v>5</v>
      </c>
      <c r="N36" s="48">
        <v>5</v>
      </c>
      <c r="O36" s="48" t="s">
        <v>85</v>
      </c>
      <c r="P36" s="48">
        <f t="shared" si="30"/>
        <v>1</v>
      </c>
      <c r="Q36" s="48">
        <f t="shared" si="31"/>
        <v>0</v>
      </c>
      <c r="R36" s="50">
        <f t="shared" si="32"/>
        <v>1</v>
      </c>
      <c r="S36" s="51" t="str">
        <f t="shared" si="37"/>
        <v>Baik</v>
      </c>
      <c r="T36" s="48">
        <f t="shared" si="33"/>
        <v>13</v>
      </c>
      <c r="U36" s="357"/>
      <c r="V36" s="357"/>
      <c r="W36" s="357"/>
      <c r="X36" s="357"/>
      <c r="Y36" s="358"/>
      <c r="Z36" s="358"/>
      <c r="AA36" s="360">
        <f>IF(X35="Sangat Baik",(100/100)*(Z35/100)*Y35,IF(X35="Baik",(80/100)*(Z35/100)*Y35,IF(X35="Cukup",(60/100)*(Z35/100)*Y35,IF(X35="Kurang",(40/100)*(Z35/100)*Y35,IF(X35="Sangat Kurang",(20/100)*(Z35/100)*Y35)))))</f>
        <v>0.8</v>
      </c>
      <c r="AB36" s="21"/>
      <c r="AC36" s="21"/>
      <c r="AD36" s="21"/>
      <c r="AE36" s="52"/>
      <c r="AF36" s="21"/>
      <c r="AG36" s="21"/>
      <c r="AH36" s="21"/>
      <c r="AI36" s="21"/>
      <c r="AJ36" s="21"/>
      <c r="AK36" s="21"/>
      <c r="AL36" s="21"/>
      <c r="AM36" s="21"/>
      <c r="AN36" s="21"/>
      <c r="AO36" s="21"/>
      <c r="AP36" s="45"/>
      <c r="AQ36" s="21"/>
    </row>
    <row r="37" spans="1:43" x14ac:dyDescent="0.25">
      <c r="A37" s="260"/>
      <c r="B37" s="353"/>
      <c r="C37" s="353"/>
      <c r="D37" s="354"/>
      <c r="E37" s="104"/>
      <c r="F37" s="104" t="str">
        <f t="shared" si="47"/>
        <v>b3</v>
      </c>
      <c r="G37" s="54" t="s">
        <v>91</v>
      </c>
      <c r="H37" s="54" t="str">
        <f t="shared" si="36"/>
        <v>WAKTUb3</v>
      </c>
      <c r="I37" s="354" t="str">
        <f>SKP!G37</f>
        <v>AS</v>
      </c>
      <c r="J37" s="354"/>
      <c r="K37" s="354"/>
      <c r="L37" s="54" t="str">
        <f>VLOOKUP(H37,'[1]1. RENCANA SKP JA_JF (M.I)'!$H$55:$L$63,3,0)</f>
        <v>-</v>
      </c>
      <c r="M37" s="48">
        <f>SKP!I37</f>
        <v>5</v>
      </c>
      <c r="N37" s="48">
        <v>4</v>
      </c>
      <c r="O37" s="48" t="s">
        <v>85</v>
      </c>
      <c r="P37" s="48">
        <f t="shared" si="30"/>
        <v>0.8</v>
      </c>
      <c r="Q37" s="48">
        <f t="shared" si="31"/>
        <v>0</v>
      </c>
      <c r="R37" s="50">
        <f t="shared" si="32"/>
        <v>0.8</v>
      </c>
      <c r="S37" s="51" t="str">
        <f t="shared" si="37"/>
        <v>Cukup</v>
      </c>
      <c r="T37" s="48">
        <f t="shared" si="33"/>
        <v>8</v>
      </c>
      <c r="U37" s="357"/>
      <c r="V37" s="357"/>
      <c r="W37" s="357"/>
      <c r="X37" s="357"/>
      <c r="Y37" s="358"/>
      <c r="Z37" s="358"/>
      <c r="AA37" s="360"/>
      <c r="AB37" s="21"/>
      <c r="AC37" s="21"/>
      <c r="AD37" s="21"/>
      <c r="AE37" s="52"/>
      <c r="AF37" s="21"/>
      <c r="AG37" s="21"/>
      <c r="AH37" s="21"/>
      <c r="AI37" s="21"/>
      <c r="AJ37" s="21"/>
      <c r="AK37" s="21"/>
      <c r="AL37" s="21"/>
      <c r="AM37" s="21"/>
      <c r="AN37" s="21"/>
      <c r="AO37" s="21"/>
      <c r="AP37" s="45"/>
      <c r="AQ37" s="21"/>
    </row>
    <row r="38" spans="1:43" ht="27.75" x14ac:dyDescent="0.25">
      <c r="A38" s="364" t="s">
        <v>95</v>
      </c>
      <c r="B38" s="364"/>
      <c r="C38" s="364"/>
      <c r="D38" s="364"/>
      <c r="E38" s="364"/>
      <c r="F38" s="364"/>
      <c r="G38" s="364"/>
      <c r="H38" s="364"/>
      <c r="I38" s="364"/>
      <c r="J38" s="364"/>
      <c r="K38" s="364"/>
      <c r="L38" s="364"/>
      <c r="M38" s="364"/>
      <c r="N38" s="364"/>
      <c r="O38" s="364"/>
      <c r="P38" s="364"/>
      <c r="Q38" s="364"/>
      <c r="R38" s="364"/>
      <c r="S38" s="364"/>
      <c r="T38" s="364"/>
      <c r="U38" s="364"/>
      <c r="V38" s="364"/>
      <c r="W38" s="364"/>
      <c r="X38" s="364"/>
      <c r="Y38" s="364"/>
      <c r="Z38" s="364"/>
      <c r="AA38" s="365">
        <f>AVERAGE(AA29:AA37)</f>
        <v>1.8666666666666665</v>
      </c>
      <c r="AB38" s="21"/>
      <c r="AC38" s="21"/>
      <c r="AD38" s="21"/>
      <c r="AE38" s="52"/>
      <c r="AF38" s="21"/>
      <c r="AG38" s="21"/>
      <c r="AH38" s="21"/>
      <c r="AI38" s="21"/>
      <c r="AJ38" s="21"/>
      <c r="AK38" s="21"/>
      <c r="AL38" s="21"/>
      <c r="AM38" s="21"/>
      <c r="AN38" s="21"/>
      <c r="AO38" s="21"/>
      <c r="AP38" s="45"/>
      <c r="AQ38" s="21"/>
    </row>
    <row r="39" spans="1:43" ht="27.75" x14ac:dyDescent="0.25">
      <c r="A39" s="364" t="s">
        <v>96</v>
      </c>
      <c r="B39" s="364"/>
      <c r="C39" s="364"/>
      <c r="D39" s="364"/>
      <c r="E39" s="364"/>
      <c r="F39" s="364"/>
      <c r="G39" s="364"/>
      <c r="H39" s="364"/>
      <c r="I39" s="364"/>
      <c r="J39" s="364"/>
      <c r="K39" s="364"/>
      <c r="L39" s="364"/>
      <c r="M39" s="364"/>
      <c r="N39" s="364"/>
      <c r="O39" s="364"/>
      <c r="P39" s="364"/>
      <c r="Q39" s="364"/>
      <c r="R39" s="364"/>
      <c r="S39" s="364"/>
      <c r="T39" s="364"/>
      <c r="U39" s="364"/>
      <c r="V39" s="364"/>
      <c r="W39" s="364"/>
      <c r="X39" s="364"/>
      <c r="Y39" s="364"/>
      <c r="Z39" s="364"/>
      <c r="AA39" s="362">
        <f>AA27+AA38</f>
        <v>101.86666666666666</v>
      </c>
      <c r="AB39" s="21"/>
      <c r="AC39" s="21"/>
      <c r="AD39" s="21"/>
      <c r="AE39" s="52"/>
      <c r="AF39" s="161">
        <f>AA39</f>
        <v>101.86666666666666</v>
      </c>
      <c r="AG39" s="21"/>
      <c r="AH39" s="21"/>
      <c r="AI39" s="21"/>
      <c r="AJ39" s="21"/>
      <c r="AK39" s="21"/>
      <c r="AL39" s="21"/>
      <c r="AM39" s="21"/>
      <c r="AN39" s="21"/>
      <c r="AO39" s="21"/>
      <c r="AP39" s="45"/>
      <c r="AQ39" s="21"/>
    </row>
    <row r="40" spans="1:43" x14ac:dyDescent="0.25">
      <c r="A40" s="59"/>
      <c r="B40" s="60"/>
      <c r="C40" s="60"/>
      <c r="D40" s="61"/>
      <c r="E40" s="61"/>
      <c r="F40" s="61"/>
      <c r="G40" s="61"/>
      <c r="H40" s="61"/>
      <c r="I40" s="61"/>
      <c r="J40" s="61"/>
      <c r="K40" s="61"/>
      <c r="L40" s="61"/>
      <c r="M40" s="61"/>
      <c r="N40" s="62"/>
      <c r="O40" s="62"/>
      <c r="P40" s="62"/>
      <c r="Q40" s="62"/>
      <c r="R40" s="63"/>
      <c r="S40" s="64"/>
      <c r="T40" s="62"/>
      <c r="U40" s="62"/>
      <c r="V40" s="64"/>
      <c r="W40" s="64"/>
      <c r="X40" s="64"/>
      <c r="Y40" s="62"/>
      <c r="Z40" s="62"/>
      <c r="AA40" s="65"/>
      <c r="AB40" s="21"/>
      <c r="AC40" s="21"/>
      <c r="AD40" s="21"/>
      <c r="AE40" s="52"/>
      <c r="AF40" s="21"/>
      <c r="AG40" s="21"/>
      <c r="AH40" s="21"/>
      <c r="AI40" s="21"/>
      <c r="AJ40" s="21"/>
      <c r="AK40" s="21"/>
      <c r="AL40" s="21"/>
      <c r="AM40" s="21"/>
      <c r="AN40" s="21"/>
      <c r="AO40" s="21"/>
      <c r="AP40" s="45"/>
      <c r="AQ40" s="21"/>
    </row>
    <row r="41" spans="1:43" x14ac:dyDescent="0.25">
      <c r="A41" s="59"/>
      <c r="B41" s="60"/>
      <c r="C41" s="60"/>
      <c r="D41" s="61"/>
      <c r="E41" s="61"/>
      <c r="F41" s="61"/>
      <c r="G41" s="61"/>
      <c r="H41" s="61"/>
      <c r="I41" s="61"/>
      <c r="J41" s="61"/>
      <c r="K41" s="61"/>
      <c r="L41" s="61"/>
      <c r="M41" s="61"/>
      <c r="N41" s="62"/>
      <c r="O41" s="62"/>
      <c r="P41" s="62"/>
      <c r="Q41" s="62"/>
      <c r="R41" s="63"/>
      <c r="S41" s="64"/>
      <c r="T41" s="62"/>
      <c r="U41" s="62"/>
      <c r="V41" s="64"/>
      <c r="W41" s="64"/>
      <c r="X41" s="64"/>
      <c r="Y41" s="62"/>
      <c r="Z41" s="62"/>
      <c r="AA41" s="65"/>
      <c r="AB41" s="21"/>
      <c r="AC41" s="21"/>
      <c r="AD41" s="21"/>
      <c r="AE41" s="52"/>
      <c r="AF41" s="21"/>
      <c r="AG41" s="21"/>
      <c r="AH41" s="21"/>
      <c r="AI41" s="21"/>
      <c r="AJ41" s="21"/>
      <c r="AK41" s="21"/>
      <c r="AL41" s="21"/>
      <c r="AM41" s="21"/>
      <c r="AN41" s="21"/>
      <c r="AO41" s="21"/>
      <c r="AP41" s="45"/>
      <c r="AQ41" s="21"/>
    </row>
    <row r="42" spans="1:43" ht="15.75" customHeight="1" x14ac:dyDescent="0.25">
      <c r="A42"/>
      <c r="B42"/>
      <c r="C42"/>
      <c r="D42"/>
      <c r="E42" s="259" t="s">
        <v>97</v>
      </c>
      <c r="F42" s="259"/>
      <c r="G42"/>
      <c r="H42"/>
      <c r="I42"/>
      <c r="J42"/>
      <c r="K42"/>
      <c r="L42"/>
      <c r="M42"/>
      <c r="N42"/>
      <c r="O42"/>
      <c r="P42"/>
      <c r="Q42"/>
      <c r="R42"/>
      <c r="S42"/>
      <c r="T42"/>
      <c r="U42"/>
      <c r="V42"/>
      <c r="W42"/>
      <c r="X42" s="102" t="s">
        <v>211</v>
      </c>
      <c r="Y42" s="102"/>
      <c r="Z42" s="102"/>
      <c r="AA42"/>
      <c r="AB42" s="21"/>
      <c r="AC42" s="21"/>
      <c r="AD42" s="21"/>
      <c r="AE42" s="52"/>
      <c r="AF42" s="21"/>
      <c r="AG42" s="21"/>
      <c r="AH42" s="21"/>
      <c r="AI42" s="21"/>
      <c r="AJ42" s="21"/>
      <c r="AK42" s="21"/>
      <c r="AL42" s="21"/>
      <c r="AM42" s="21"/>
      <c r="AN42" s="21"/>
      <c r="AO42" s="21"/>
      <c r="AP42" s="45"/>
      <c r="AQ42" s="21"/>
    </row>
    <row r="43" spans="1:43" ht="15.75" x14ac:dyDescent="0.25">
      <c r="A43"/>
      <c r="B43"/>
      <c r="C43" s="259" t="s">
        <v>2</v>
      </c>
      <c r="D43" s="259"/>
      <c r="E43" s="259" t="s">
        <v>15</v>
      </c>
      <c r="F43" s="259"/>
      <c r="G43"/>
      <c r="H43"/>
      <c r="I43"/>
      <c r="J43"/>
      <c r="K43"/>
      <c r="L43"/>
      <c r="M43"/>
      <c r="N43"/>
      <c r="O43"/>
      <c r="P43"/>
      <c r="Q43"/>
      <c r="R43"/>
      <c r="S43"/>
      <c r="T43"/>
      <c r="U43"/>
      <c r="V43"/>
      <c r="W43"/>
      <c r="X43" s="102" t="s">
        <v>15</v>
      </c>
      <c r="Y43" s="102"/>
      <c r="Z43" s="102"/>
      <c r="AA43"/>
      <c r="AB43" s="21"/>
      <c r="AC43" s="21"/>
      <c r="AD43" s="21"/>
      <c r="AE43" s="52"/>
      <c r="AF43" s="21"/>
      <c r="AG43" s="21"/>
      <c r="AH43" s="21"/>
      <c r="AI43" s="21"/>
      <c r="AJ43" s="21"/>
      <c r="AK43" s="21"/>
      <c r="AL43" s="21"/>
      <c r="AM43" s="21"/>
      <c r="AN43" s="21"/>
      <c r="AO43" s="21"/>
      <c r="AP43" s="45"/>
      <c r="AQ43" s="21"/>
    </row>
    <row r="44" spans="1:43" ht="15.75" customHeight="1" x14ac:dyDescent="0.25">
      <c r="A44"/>
      <c r="B44"/>
      <c r="C44"/>
      <c r="D44"/>
      <c r="E44"/>
      <c r="F44"/>
      <c r="G44"/>
      <c r="H44"/>
      <c r="I44"/>
      <c r="J44"/>
      <c r="K44"/>
      <c r="L44"/>
      <c r="M44"/>
      <c r="N44"/>
      <c r="O44"/>
      <c r="P44"/>
      <c r="Q44"/>
      <c r="R44"/>
      <c r="S44"/>
      <c r="T44"/>
      <c r="U44"/>
      <c r="V44"/>
      <c r="W44"/>
      <c r="X44" s="102"/>
      <c r="Y44" s="102"/>
      <c r="Z44" s="102"/>
      <c r="AA44"/>
      <c r="AB44" s="21"/>
      <c r="AC44" s="21"/>
      <c r="AD44" s="21"/>
      <c r="AE44" s="52"/>
      <c r="AF44" s="21"/>
      <c r="AG44" s="21"/>
      <c r="AH44" s="21"/>
      <c r="AI44" s="21"/>
      <c r="AJ44" s="21"/>
      <c r="AK44" s="21"/>
      <c r="AL44" s="21"/>
      <c r="AM44" s="21"/>
      <c r="AN44" s="21"/>
      <c r="AO44" s="21"/>
      <c r="AP44" s="45"/>
      <c r="AQ44" s="21"/>
    </row>
    <row r="45" spans="1:43" ht="15.75" customHeight="1" x14ac:dyDescent="0.25">
      <c r="A45"/>
      <c r="B45"/>
      <c r="C45"/>
      <c r="D45"/>
      <c r="E45"/>
      <c r="F45"/>
      <c r="G45"/>
      <c r="H45"/>
      <c r="I45"/>
      <c r="J45"/>
      <c r="K45"/>
      <c r="L45"/>
      <c r="M45"/>
      <c r="N45"/>
      <c r="O45"/>
      <c r="P45"/>
      <c r="Q45"/>
      <c r="R45"/>
      <c r="S45"/>
      <c r="T45"/>
      <c r="U45"/>
      <c r="V45"/>
      <c r="W45"/>
      <c r="X45" s="102"/>
      <c r="Y45" s="102"/>
      <c r="Z45" s="102"/>
      <c r="AA45"/>
      <c r="AB45" s="21"/>
      <c r="AC45" s="21"/>
      <c r="AD45" s="21"/>
      <c r="AE45" s="52"/>
      <c r="AF45" s="21"/>
      <c r="AG45" s="21"/>
      <c r="AH45" s="21"/>
      <c r="AI45" s="21"/>
      <c r="AJ45" s="21"/>
      <c r="AK45" s="21"/>
      <c r="AL45" s="21"/>
      <c r="AM45" s="21"/>
      <c r="AN45" s="21"/>
      <c r="AO45" s="21"/>
      <c r="AP45" s="45"/>
      <c r="AQ45" s="21"/>
    </row>
    <row r="46" spans="1:43" ht="15.75" x14ac:dyDescent="0.25">
      <c r="A46"/>
      <c r="B46"/>
      <c r="C46"/>
      <c r="D46"/>
      <c r="E46"/>
      <c r="F46"/>
      <c r="G46"/>
      <c r="H46"/>
      <c r="I46"/>
      <c r="J46"/>
      <c r="K46"/>
      <c r="L46"/>
      <c r="M46"/>
      <c r="N46"/>
      <c r="O46"/>
      <c r="P46"/>
      <c r="Q46"/>
      <c r="R46"/>
      <c r="S46"/>
      <c r="T46"/>
      <c r="U46"/>
      <c r="V46"/>
      <c r="W46"/>
      <c r="X46" s="102"/>
      <c r="Y46" s="102"/>
      <c r="Z46" s="102"/>
      <c r="AA46"/>
      <c r="AB46" s="21"/>
      <c r="AC46" s="21"/>
      <c r="AD46" s="21"/>
      <c r="AE46" s="52"/>
      <c r="AF46" s="21"/>
      <c r="AG46" s="21"/>
      <c r="AH46" s="21"/>
      <c r="AI46" s="21"/>
      <c r="AJ46" s="21"/>
      <c r="AK46" s="21"/>
      <c r="AL46" s="21"/>
      <c r="AM46" s="21"/>
      <c r="AN46" s="21"/>
      <c r="AO46" s="21"/>
      <c r="AP46" s="45"/>
      <c r="AQ46" s="21"/>
    </row>
    <row r="47" spans="1:43" ht="15.75" x14ac:dyDescent="0.25">
      <c r="A47"/>
      <c r="B47"/>
      <c r="C47" s="259" t="s">
        <v>99</v>
      </c>
      <c r="D47" s="259"/>
      <c r="E47" s="259" t="s">
        <v>99</v>
      </c>
      <c r="F47" s="259"/>
      <c r="G47"/>
      <c r="H47"/>
      <c r="I47"/>
      <c r="J47"/>
      <c r="K47"/>
      <c r="L47"/>
      <c r="M47"/>
      <c r="N47"/>
      <c r="O47"/>
      <c r="P47"/>
      <c r="Q47"/>
      <c r="R47"/>
      <c r="S47"/>
      <c r="T47"/>
      <c r="U47"/>
      <c r="V47"/>
      <c r="W47"/>
      <c r="X47" s="102" t="s">
        <v>99</v>
      </c>
      <c r="Y47" s="102"/>
      <c r="Z47" s="102"/>
      <c r="AA47"/>
      <c r="AB47" s="21"/>
      <c r="AC47" s="21"/>
      <c r="AD47" s="21"/>
      <c r="AE47" s="52"/>
      <c r="AF47" s="21"/>
      <c r="AG47" s="21"/>
      <c r="AH47" s="21"/>
      <c r="AI47" s="21"/>
      <c r="AJ47" s="21"/>
      <c r="AK47" s="21"/>
      <c r="AL47" s="21"/>
      <c r="AM47" s="21"/>
      <c r="AN47" s="21"/>
      <c r="AO47" s="21"/>
      <c r="AP47" s="45"/>
      <c r="AQ47" s="21"/>
    </row>
    <row r="48" spans="1:43" ht="15.75" x14ac:dyDescent="0.25">
      <c r="A48"/>
      <c r="B48"/>
      <c r="C48" s="259" t="s">
        <v>100</v>
      </c>
      <c r="D48" s="259"/>
      <c r="E48" s="259" t="s">
        <v>100</v>
      </c>
      <c r="F48" s="259"/>
      <c r="G48"/>
      <c r="H48"/>
      <c r="I48"/>
      <c r="J48"/>
      <c r="K48"/>
      <c r="L48"/>
      <c r="M48"/>
      <c r="N48"/>
      <c r="O48"/>
      <c r="P48"/>
      <c r="Q48"/>
      <c r="R48"/>
      <c r="S48"/>
      <c r="T48"/>
      <c r="U48"/>
      <c r="V48"/>
      <c r="W48"/>
      <c r="X48" s="102" t="s">
        <v>100</v>
      </c>
      <c r="Y48" s="102"/>
      <c r="Z48" s="102"/>
      <c r="AA48"/>
      <c r="AB48" s="21"/>
      <c r="AC48" s="21"/>
      <c r="AD48" s="21"/>
      <c r="AE48" s="52"/>
      <c r="AF48" s="21"/>
      <c r="AG48" s="21"/>
      <c r="AH48" s="21"/>
      <c r="AI48" s="21"/>
      <c r="AJ48" s="21"/>
      <c r="AK48" s="21"/>
      <c r="AL48" s="21"/>
      <c r="AM48" s="21"/>
      <c r="AN48" s="21"/>
      <c r="AO48" s="21"/>
      <c r="AP48" s="45"/>
      <c r="AQ48" s="21"/>
    </row>
    <row r="49" spans="1:47" x14ac:dyDescent="0.25">
      <c r="A49" s="59"/>
      <c r="B49" s="60"/>
      <c r="C49" s="60"/>
      <c r="D49" s="61"/>
      <c r="E49" s="61"/>
      <c r="F49" s="61"/>
      <c r="G49" s="61"/>
      <c r="H49" s="61"/>
      <c r="I49" s="61"/>
      <c r="J49" s="61"/>
      <c r="K49" s="61"/>
      <c r="L49" s="61"/>
      <c r="M49" s="61"/>
      <c r="N49" s="62"/>
      <c r="O49" s="62"/>
      <c r="P49" s="62"/>
      <c r="Q49" s="62"/>
      <c r="R49" s="63"/>
      <c r="S49" s="64"/>
      <c r="T49" s="62"/>
      <c r="U49" s="62"/>
      <c r="V49" s="64"/>
      <c r="W49" s="64"/>
      <c r="X49" s="64"/>
      <c r="Y49" s="62"/>
      <c r="Z49" s="62"/>
      <c r="AA49" s="65"/>
      <c r="AB49" s="21"/>
      <c r="AC49" s="21"/>
      <c r="AD49" s="21"/>
      <c r="AE49" s="35"/>
      <c r="AF49" s="35"/>
      <c r="AG49" s="35"/>
      <c r="AH49" s="36"/>
      <c r="AI49" s="36"/>
      <c r="AJ49" s="36"/>
      <c r="AK49" s="36"/>
      <c r="AL49" s="21"/>
      <c r="AM49" s="37"/>
      <c r="AN49" s="37"/>
      <c r="AO49" s="37"/>
      <c r="AP49" s="21"/>
      <c r="AQ49" s="21"/>
    </row>
    <row r="50" spans="1:47" x14ac:dyDescent="0.25">
      <c r="A50" s="59"/>
      <c r="B50" s="60"/>
      <c r="C50" s="60"/>
      <c r="D50" s="61"/>
      <c r="E50" s="61"/>
      <c r="F50" s="61"/>
      <c r="G50" s="61"/>
      <c r="H50" s="61"/>
      <c r="I50" s="61"/>
      <c r="J50" s="61"/>
      <c r="K50" s="61"/>
      <c r="L50" s="61"/>
      <c r="M50" s="61"/>
      <c r="N50" s="62"/>
      <c r="O50" s="62"/>
      <c r="P50" s="62"/>
      <c r="Q50" s="62"/>
      <c r="R50" s="63"/>
      <c r="S50" s="64"/>
      <c r="T50" s="62"/>
      <c r="U50" s="62"/>
      <c r="V50" s="64"/>
      <c r="W50" s="64"/>
      <c r="X50" s="64"/>
      <c r="Y50" s="62"/>
      <c r="Z50" s="62"/>
      <c r="AA50" s="65"/>
      <c r="AB50" s="21"/>
      <c r="AC50" s="21"/>
      <c r="AD50" s="21"/>
      <c r="AE50" s="26"/>
      <c r="AF50" s="26"/>
      <c r="AG50" s="53"/>
      <c r="AH50" s="53"/>
      <c r="AI50" s="21"/>
      <c r="AJ50" s="21"/>
      <c r="AK50" s="21"/>
      <c r="AL50" s="38"/>
      <c r="AM50" s="38"/>
      <c r="AN50" s="38"/>
      <c r="AO50" s="38"/>
      <c r="AP50" s="38"/>
      <c r="AS50" s="21"/>
      <c r="AT50" s="21"/>
      <c r="AU50" s="21"/>
    </row>
    <row r="51" spans="1:47" s="46" customFormat="1" x14ac:dyDescent="0.25">
      <c r="A51" s="66"/>
      <c r="B51" s="60"/>
      <c r="C51" s="67"/>
      <c r="D51" s="67"/>
      <c r="E51" s="67"/>
      <c r="F51" s="67"/>
      <c r="G51" s="60"/>
      <c r="H51" s="60"/>
      <c r="I51" s="67"/>
      <c r="J51" s="67"/>
      <c r="K51" s="67"/>
      <c r="L51" s="67"/>
      <c r="M51" s="68"/>
      <c r="N51" s="19"/>
      <c r="O51" s="19"/>
      <c r="P51" s="19"/>
      <c r="Q51" s="19"/>
      <c r="R51" s="19"/>
      <c r="S51" s="69"/>
      <c r="T51" s="19"/>
      <c r="U51" s="19"/>
      <c r="V51" s="69"/>
      <c r="W51" s="69"/>
      <c r="X51" s="69"/>
      <c r="Y51" s="19"/>
      <c r="Z51" s="19"/>
      <c r="AA51" s="19"/>
      <c r="AB51" s="38"/>
      <c r="AC51" s="38"/>
      <c r="AD51" s="21"/>
      <c r="AE51" s="55"/>
      <c r="AF51" s="56"/>
      <c r="AG51" s="57"/>
      <c r="AH51" s="58"/>
      <c r="AI51" s="38"/>
      <c r="AJ51" s="38"/>
      <c r="AK51" s="38"/>
      <c r="AL51" s="55"/>
      <c r="AM51" s="55"/>
      <c r="AN51" s="55"/>
      <c r="AO51" s="55"/>
      <c r="AP51" s="55"/>
      <c r="AS51" s="38"/>
      <c r="AT51" s="45"/>
      <c r="AU51" s="38"/>
    </row>
    <row r="52" spans="1:47" s="46" customFormat="1" x14ac:dyDescent="0.25">
      <c r="A52" s="66"/>
      <c r="B52" s="60"/>
      <c r="C52" s="67"/>
      <c r="D52" s="67"/>
      <c r="E52" s="67"/>
      <c r="F52" s="67"/>
      <c r="G52" s="60"/>
      <c r="H52" s="60"/>
      <c r="I52" s="67"/>
      <c r="J52" s="67"/>
      <c r="K52" s="67"/>
      <c r="L52" s="67"/>
      <c r="M52" s="68"/>
      <c r="N52" s="19"/>
      <c r="O52" s="19"/>
      <c r="P52" s="19"/>
      <c r="Q52" s="19"/>
      <c r="R52" s="19"/>
      <c r="S52" s="69"/>
      <c r="T52" s="19"/>
      <c r="U52" s="19"/>
      <c r="V52" s="69"/>
      <c r="W52" s="69"/>
      <c r="X52" s="69"/>
      <c r="Y52" s="19"/>
      <c r="Z52" s="19"/>
      <c r="AA52" s="19"/>
      <c r="AB52" s="38"/>
      <c r="AC52" s="38"/>
      <c r="AD52" s="38"/>
      <c r="AE52" s="55"/>
      <c r="AF52" s="56"/>
      <c r="AG52" s="57"/>
      <c r="AH52" s="58"/>
      <c r="AI52" s="38"/>
      <c r="AJ52" s="38"/>
      <c r="AK52" s="38"/>
      <c r="AL52" s="38"/>
      <c r="AM52" s="38"/>
      <c r="AN52" s="38"/>
      <c r="AO52" s="38"/>
      <c r="AP52" s="38"/>
      <c r="AS52" s="38"/>
      <c r="AT52" s="45"/>
      <c r="AU52" s="38"/>
    </row>
    <row r="53" spans="1:47" s="46" customFormat="1" x14ac:dyDescent="0.25">
      <c r="A53" s="21"/>
      <c r="B53" s="21"/>
      <c r="C53" s="66"/>
      <c r="D53" s="66"/>
      <c r="E53" s="66"/>
      <c r="F53" s="66"/>
      <c r="G53" s="21"/>
      <c r="H53" s="21"/>
      <c r="I53" s="21"/>
      <c r="J53" s="21"/>
      <c r="K53" s="21"/>
      <c r="L53" s="21"/>
      <c r="M53" s="21"/>
      <c r="N53" s="21"/>
      <c r="O53" s="21"/>
      <c r="P53" s="21"/>
      <c r="Q53" s="21"/>
      <c r="R53" s="21"/>
      <c r="S53" s="70"/>
      <c r="T53" s="21"/>
      <c r="U53" s="21"/>
      <c r="V53" s="70"/>
      <c r="W53" s="70"/>
      <c r="X53" s="70"/>
      <c r="Y53" s="21"/>
      <c r="Z53" s="21"/>
      <c r="AA53" s="21"/>
      <c r="AB53" s="38"/>
      <c r="AC53" s="38"/>
      <c r="AD53" s="38"/>
      <c r="AE53" s="55"/>
      <c r="AF53" s="56"/>
      <c r="AG53" s="57"/>
      <c r="AH53" s="58"/>
      <c r="AI53" s="38"/>
      <c r="AJ53" s="38"/>
      <c r="AK53" s="38"/>
      <c r="AL53" s="38"/>
      <c r="AM53" s="38"/>
      <c r="AN53" s="38"/>
      <c r="AO53" s="38"/>
      <c r="AP53" s="38"/>
      <c r="AS53" s="38"/>
      <c r="AT53" s="45"/>
      <c r="AU53" s="38"/>
    </row>
    <row r="54" spans="1:47" s="46" customFormat="1" x14ac:dyDescent="0.25">
      <c r="A54" s="21"/>
      <c r="B54" s="21"/>
      <c r="C54" s="21"/>
      <c r="D54" s="21"/>
      <c r="E54" s="21"/>
      <c r="F54" s="21"/>
      <c r="G54" s="21"/>
      <c r="H54" s="21"/>
      <c r="I54" s="21"/>
      <c r="J54" s="21"/>
      <c r="K54" s="21"/>
      <c r="L54" s="21"/>
      <c r="M54" s="21"/>
      <c r="N54" s="21"/>
      <c r="O54" s="21"/>
      <c r="P54" s="21"/>
      <c r="Q54" s="21"/>
      <c r="R54" s="21"/>
      <c r="S54" s="70"/>
      <c r="T54" s="21"/>
      <c r="U54" s="21"/>
      <c r="V54" s="70"/>
      <c r="W54" s="70"/>
      <c r="X54" s="70"/>
      <c r="Y54" s="21"/>
      <c r="Z54" s="21"/>
      <c r="AA54" s="21"/>
      <c r="AB54" s="38"/>
      <c r="AC54" s="38"/>
      <c r="AD54" s="38"/>
      <c r="AE54" s="55"/>
      <c r="AF54" s="56"/>
      <c r="AG54" s="57"/>
      <c r="AH54" s="58"/>
      <c r="AI54" s="38"/>
      <c r="AJ54" s="38"/>
      <c r="AK54" s="38"/>
      <c r="AL54" s="38"/>
      <c r="AM54" s="38"/>
      <c r="AN54" s="55"/>
      <c r="AO54" s="55"/>
      <c r="AP54" s="38"/>
      <c r="AS54" s="38"/>
      <c r="AT54" s="45"/>
      <c r="AU54" s="38"/>
    </row>
    <row r="55" spans="1:47" s="46" customFormat="1" x14ac:dyDescent="0.25">
      <c r="A55" s="21"/>
      <c r="B55" s="34" t="s">
        <v>101</v>
      </c>
      <c r="C55" s="21"/>
      <c r="D55" s="21"/>
      <c r="E55" s="21"/>
      <c r="F55" s="21"/>
      <c r="G55" s="21"/>
      <c r="H55" s="21"/>
      <c r="I55" s="21"/>
      <c r="J55" s="21"/>
      <c r="K55" s="34" t="s">
        <v>102</v>
      </c>
      <c r="L55" s="34"/>
      <c r="M55" s="21"/>
      <c r="N55" s="21"/>
      <c r="O55" s="21"/>
      <c r="P55" s="21"/>
      <c r="Q55" s="21"/>
      <c r="R55" s="21"/>
      <c r="S55" s="70"/>
      <c r="T55" s="21"/>
      <c r="U55" s="21"/>
      <c r="V55" s="70"/>
      <c r="W55" s="70"/>
      <c r="X55" s="70"/>
      <c r="Y55" s="34" t="s">
        <v>103</v>
      </c>
      <c r="Z55" s="21"/>
      <c r="AA55" s="21"/>
      <c r="AB55" s="38"/>
      <c r="AC55" s="38"/>
      <c r="AD55" s="38"/>
      <c r="AE55" s="55"/>
      <c r="AF55" s="56"/>
      <c r="AG55" s="55"/>
      <c r="AH55" s="58"/>
      <c r="AI55" s="38"/>
      <c r="AJ55" s="38"/>
      <c r="AK55" s="38"/>
      <c r="AL55" s="38"/>
      <c r="AM55" s="55"/>
      <c r="AN55" s="38"/>
      <c r="AO55" s="38"/>
      <c r="AP55" s="38"/>
      <c r="AS55" s="38"/>
      <c r="AT55" s="45"/>
      <c r="AU55" s="38"/>
    </row>
    <row r="56" spans="1:47" x14ac:dyDescent="0.25">
      <c r="AB56" s="21"/>
      <c r="AC56" s="21"/>
      <c r="AD56" s="38"/>
      <c r="AE56" s="52"/>
      <c r="AF56" s="21"/>
      <c r="AG56" s="21"/>
      <c r="AH56" s="21"/>
      <c r="AI56" s="21"/>
      <c r="AJ56" s="21"/>
      <c r="AK56" s="21"/>
      <c r="AL56" s="21"/>
      <c r="AM56" s="21"/>
      <c r="AN56" s="21"/>
      <c r="AO56" s="21"/>
      <c r="AP56" s="21"/>
      <c r="AQ56" s="21"/>
      <c r="AR56" s="21"/>
      <c r="AS56" s="21"/>
      <c r="AT56" s="45"/>
      <c r="AU56" s="21"/>
    </row>
    <row r="57" spans="1:47" x14ac:dyDescent="0.25">
      <c r="AB57" s="21"/>
      <c r="AC57" s="21"/>
      <c r="AD57" s="21"/>
      <c r="AE57" s="52"/>
      <c r="AF57" s="21"/>
      <c r="AG57" s="21"/>
      <c r="AH57" s="21"/>
      <c r="AI57" s="21"/>
      <c r="AJ57" s="21"/>
      <c r="AK57" s="21"/>
      <c r="AL57" s="21"/>
      <c r="AM57" s="21"/>
      <c r="AN57" s="21"/>
      <c r="AO57" s="21"/>
      <c r="AP57" s="21"/>
      <c r="AQ57" s="21"/>
      <c r="AR57" s="21"/>
      <c r="AS57" s="21"/>
      <c r="AT57" s="45"/>
      <c r="AU57" s="21"/>
    </row>
    <row r="58" spans="1:47" x14ac:dyDescent="0.25">
      <c r="AB58" s="21"/>
      <c r="AC58" s="21"/>
      <c r="AD58" s="21"/>
      <c r="AE58" s="52"/>
      <c r="AF58" s="21"/>
      <c r="AG58" s="21"/>
      <c r="AH58" s="21"/>
      <c r="AI58" s="21"/>
      <c r="AJ58" s="21"/>
      <c r="AK58" s="21"/>
      <c r="AL58" s="21"/>
      <c r="AM58" s="21"/>
      <c r="AN58" s="21"/>
      <c r="AO58" s="21"/>
      <c r="AP58" s="21"/>
      <c r="AQ58" s="21"/>
      <c r="AR58" s="21"/>
      <c r="AS58" s="21"/>
      <c r="AT58" s="45"/>
      <c r="AU58" s="21"/>
    </row>
    <row r="59" spans="1:47" x14ac:dyDescent="0.25">
      <c r="AB59" s="21"/>
      <c r="AC59" s="21"/>
      <c r="AD59" s="21"/>
      <c r="AE59" s="52"/>
      <c r="AF59" s="21"/>
      <c r="AG59" s="21"/>
      <c r="AH59" s="21"/>
      <c r="AI59" s="21"/>
      <c r="AJ59" s="21"/>
      <c r="AK59" s="21"/>
      <c r="AL59" s="21"/>
      <c r="AM59" s="21"/>
      <c r="AN59" s="21"/>
      <c r="AO59" s="21"/>
      <c r="AP59" s="45"/>
      <c r="AQ59" s="21"/>
    </row>
    <row r="60" spans="1:47" x14ac:dyDescent="0.25">
      <c r="AB60" s="21"/>
      <c r="AC60" s="21"/>
      <c r="AD60" s="21"/>
      <c r="AE60" s="52"/>
      <c r="AF60" s="21"/>
      <c r="AG60" s="21"/>
      <c r="AH60" s="21"/>
      <c r="AI60" s="21"/>
      <c r="AJ60" s="21"/>
      <c r="AK60" s="21"/>
      <c r="AL60" s="21"/>
      <c r="AM60" s="21"/>
      <c r="AN60" s="21"/>
      <c r="AO60" s="21"/>
      <c r="AP60" s="45"/>
      <c r="AQ60" s="21"/>
    </row>
    <row r="61" spans="1:47" x14ac:dyDescent="0.25">
      <c r="AB61" s="21"/>
      <c r="AC61" s="21"/>
      <c r="AD61" s="21"/>
      <c r="AE61" s="52"/>
      <c r="AF61" s="21"/>
      <c r="AG61" s="21"/>
      <c r="AH61" s="21"/>
      <c r="AI61" s="21"/>
      <c r="AJ61" s="21"/>
      <c r="AK61" s="21"/>
      <c r="AL61" s="21"/>
      <c r="AM61" s="21"/>
      <c r="AN61" s="21"/>
      <c r="AO61" s="21"/>
      <c r="AP61" s="45"/>
      <c r="AQ61" s="21"/>
    </row>
    <row r="62" spans="1:47" x14ac:dyDescent="0.25">
      <c r="AB62" s="21"/>
      <c r="AC62" s="21"/>
      <c r="AD62" s="21"/>
      <c r="AE62" s="52"/>
      <c r="AF62" s="21"/>
      <c r="AG62" s="21"/>
      <c r="AH62" s="21"/>
      <c r="AI62" s="21"/>
      <c r="AJ62" s="21"/>
      <c r="AK62" s="21"/>
      <c r="AL62" s="21"/>
      <c r="AM62" s="21"/>
      <c r="AN62" s="21"/>
      <c r="AO62" s="21"/>
      <c r="AP62" s="45"/>
      <c r="AQ62" s="21"/>
    </row>
    <row r="63" spans="1:47" customFormat="1" ht="15.75" x14ac:dyDescent="0.25">
      <c r="A63" s="15"/>
      <c r="B63" s="15"/>
      <c r="C63" s="15"/>
      <c r="D63" s="15"/>
      <c r="E63" s="15"/>
      <c r="F63" s="15"/>
      <c r="G63" s="15"/>
      <c r="H63" s="15"/>
      <c r="I63" s="15"/>
      <c r="J63" s="15"/>
      <c r="K63" s="15"/>
      <c r="L63" s="15"/>
      <c r="M63" s="15"/>
      <c r="N63" s="15"/>
      <c r="O63" s="15"/>
      <c r="P63" s="15"/>
      <c r="Q63" s="15"/>
      <c r="R63" s="15"/>
      <c r="S63" s="16"/>
      <c r="T63" s="15"/>
      <c r="U63" s="15"/>
      <c r="V63" s="16"/>
      <c r="W63" s="16"/>
      <c r="X63" s="16"/>
      <c r="Y63" s="15"/>
      <c r="Z63" s="15"/>
      <c r="AA63" s="15"/>
    </row>
    <row r="64" spans="1:47" customFormat="1" ht="15.75" x14ac:dyDescent="0.25">
      <c r="A64" s="15"/>
      <c r="B64" s="15"/>
      <c r="C64" s="15"/>
      <c r="D64" s="15"/>
      <c r="E64" s="15"/>
      <c r="F64" s="15"/>
      <c r="G64" s="15"/>
      <c r="H64" s="15"/>
      <c r="I64" s="15"/>
      <c r="J64" s="15"/>
      <c r="K64" s="15"/>
      <c r="L64" s="15"/>
      <c r="M64" s="15"/>
      <c r="N64" s="15"/>
      <c r="O64" s="15"/>
      <c r="P64" s="15"/>
      <c r="Q64" s="15"/>
      <c r="R64" s="15"/>
      <c r="S64" s="16"/>
      <c r="T64" s="15"/>
      <c r="U64" s="15"/>
      <c r="V64" s="16"/>
      <c r="W64" s="16"/>
      <c r="X64" s="16"/>
      <c r="Y64" s="15"/>
      <c r="Z64" s="15"/>
      <c r="AA64" s="15"/>
    </row>
    <row r="65" spans="1:43" customFormat="1" ht="15.75" x14ac:dyDescent="0.25">
      <c r="A65" s="15"/>
      <c r="B65" s="15"/>
      <c r="C65" s="15"/>
      <c r="D65" s="15"/>
      <c r="E65" s="15"/>
      <c r="F65" s="15"/>
      <c r="G65" s="15"/>
      <c r="H65" s="15"/>
      <c r="I65" s="15"/>
      <c r="J65" s="15"/>
      <c r="K65" s="15"/>
      <c r="L65" s="15"/>
      <c r="M65" s="15"/>
      <c r="N65" s="15"/>
      <c r="O65" s="15"/>
      <c r="P65" s="15"/>
      <c r="Q65" s="15"/>
      <c r="R65" s="15"/>
      <c r="S65" s="16"/>
      <c r="T65" s="15"/>
      <c r="U65" s="15"/>
      <c r="V65" s="16"/>
      <c r="W65" s="16"/>
      <c r="X65" s="16"/>
      <c r="Y65" s="15"/>
      <c r="Z65" s="15"/>
      <c r="AA65" s="15"/>
    </row>
    <row r="66" spans="1:43" customFormat="1" ht="15.75" x14ac:dyDescent="0.25">
      <c r="A66" s="15"/>
      <c r="B66" s="15"/>
      <c r="C66" s="15"/>
      <c r="D66" s="15"/>
      <c r="E66" s="15"/>
      <c r="F66" s="15"/>
      <c r="G66" s="15"/>
      <c r="H66" s="15"/>
      <c r="I66" s="15"/>
      <c r="J66" s="15"/>
      <c r="K66" s="15"/>
      <c r="L66" s="15"/>
      <c r="M66" s="15"/>
      <c r="N66" s="15"/>
      <c r="O66" s="15"/>
      <c r="P66" s="15"/>
      <c r="Q66" s="15"/>
      <c r="R66" s="15"/>
      <c r="S66" s="16"/>
      <c r="T66" s="15"/>
      <c r="U66" s="15"/>
      <c r="V66" s="16"/>
      <c r="W66" s="16"/>
      <c r="X66" s="16"/>
      <c r="Y66" s="15"/>
      <c r="Z66" s="15"/>
      <c r="AA66" s="15"/>
    </row>
    <row r="67" spans="1:43" customFormat="1" ht="15.75" x14ac:dyDescent="0.25">
      <c r="A67" s="15"/>
      <c r="B67" s="15"/>
      <c r="C67" s="15"/>
      <c r="D67" s="15"/>
      <c r="E67" s="15"/>
      <c r="F67" s="15"/>
      <c r="G67" s="15"/>
      <c r="H67" s="15"/>
      <c r="I67" s="15"/>
      <c r="J67" s="15"/>
      <c r="K67" s="15"/>
      <c r="L67" s="15"/>
      <c r="M67" s="15"/>
      <c r="N67" s="15"/>
      <c r="O67" s="15"/>
      <c r="P67" s="15"/>
      <c r="Q67" s="15"/>
      <c r="R67" s="15"/>
      <c r="S67" s="16"/>
      <c r="T67" s="15"/>
      <c r="U67" s="15"/>
      <c r="V67" s="16"/>
      <c r="W67" s="16"/>
      <c r="X67" s="16"/>
      <c r="Y67" s="15"/>
      <c r="Z67" s="15"/>
      <c r="AA67" s="15"/>
    </row>
    <row r="68" spans="1:43" customFormat="1" ht="15.75" x14ac:dyDescent="0.25">
      <c r="A68" s="15"/>
      <c r="B68" s="15"/>
      <c r="C68" s="15"/>
      <c r="D68" s="15"/>
      <c r="E68" s="15"/>
      <c r="F68" s="15"/>
      <c r="G68" s="15"/>
      <c r="H68" s="15"/>
      <c r="I68" s="15"/>
      <c r="J68" s="15"/>
      <c r="K68" s="15"/>
      <c r="L68" s="15"/>
      <c r="M68" s="15"/>
      <c r="N68" s="15"/>
      <c r="O68" s="15"/>
      <c r="P68" s="15"/>
      <c r="Q68" s="15"/>
      <c r="R68" s="15"/>
      <c r="S68" s="16"/>
      <c r="T68" s="15"/>
      <c r="U68" s="15"/>
      <c r="V68" s="16"/>
      <c r="W68" s="16"/>
      <c r="X68" s="16"/>
      <c r="Y68" s="15"/>
      <c r="Z68" s="15"/>
      <c r="AA68" s="15"/>
    </row>
    <row r="69" spans="1:43" customFormat="1" ht="15.75" x14ac:dyDescent="0.25">
      <c r="A69" s="15"/>
      <c r="B69" s="71" t="s">
        <v>104</v>
      </c>
      <c r="C69" s="15"/>
      <c r="D69" s="15"/>
      <c r="E69" s="15"/>
      <c r="F69" s="15"/>
      <c r="G69" s="15"/>
      <c r="H69" s="15"/>
      <c r="I69" s="15"/>
      <c r="J69" s="15"/>
      <c r="K69" s="15"/>
      <c r="L69" s="15"/>
      <c r="M69" s="15"/>
      <c r="N69" s="15"/>
      <c r="O69" s="15"/>
      <c r="P69" s="15"/>
      <c r="Q69" s="15"/>
      <c r="R69" s="15"/>
      <c r="S69" s="16"/>
      <c r="T69" s="15"/>
      <c r="U69" s="15"/>
      <c r="V69" s="16"/>
      <c r="W69" s="16"/>
      <c r="X69" s="16"/>
      <c r="Y69" s="15"/>
      <c r="Z69" s="15"/>
      <c r="AA69" s="15"/>
    </row>
    <row r="70" spans="1:43" customFormat="1" ht="15.75" x14ac:dyDescent="0.25">
      <c r="A70" s="15"/>
      <c r="B70" s="15"/>
      <c r="C70" s="15"/>
      <c r="D70" s="15"/>
      <c r="E70" s="15"/>
      <c r="F70" s="15"/>
      <c r="G70" s="15"/>
      <c r="H70" s="15"/>
      <c r="I70" s="15"/>
      <c r="J70" s="15"/>
      <c r="K70" s="15"/>
      <c r="L70" s="15"/>
      <c r="M70" s="15"/>
      <c r="N70" s="15"/>
      <c r="O70" s="15"/>
      <c r="P70" s="15"/>
      <c r="Q70" s="15"/>
      <c r="R70" s="15"/>
      <c r="S70" s="16"/>
      <c r="T70" s="15"/>
      <c r="U70" s="15"/>
      <c r="V70" s="16"/>
      <c r="W70" s="16"/>
      <c r="X70" s="16"/>
      <c r="Y70" s="15"/>
      <c r="Z70" s="15"/>
      <c r="AA70" s="15"/>
    </row>
    <row r="71" spans="1:43" customFormat="1" ht="15.75" x14ac:dyDescent="0.25">
      <c r="A71" s="15"/>
      <c r="B71" s="15"/>
      <c r="C71" s="15"/>
      <c r="D71" s="15"/>
      <c r="E71" s="15"/>
      <c r="F71" s="15"/>
      <c r="G71" s="15"/>
      <c r="H71" s="15"/>
      <c r="I71" s="15"/>
      <c r="J71" s="15"/>
      <c r="K71" s="15"/>
      <c r="L71" s="15"/>
      <c r="M71" s="15"/>
      <c r="N71" s="15"/>
      <c r="O71" s="15"/>
      <c r="P71" s="15"/>
      <c r="Q71" s="15"/>
      <c r="R71" s="15"/>
      <c r="S71" s="16"/>
      <c r="T71" s="15"/>
      <c r="U71" s="15"/>
      <c r="V71" s="16"/>
      <c r="W71" s="16"/>
      <c r="X71" s="16"/>
      <c r="Y71" s="15"/>
      <c r="Z71" s="15"/>
      <c r="AA71" s="15"/>
    </row>
    <row r="72" spans="1:43" x14ac:dyDescent="0.25">
      <c r="AB72" s="21"/>
      <c r="AC72" s="21"/>
      <c r="AD72" s="21"/>
      <c r="AE72" s="52"/>
      <c r="AF72" s="21"/>
      <c r="AG72" s="21"/>
      <c r="AH72" s="21"/>
      <c r="AI72" s="21"/>
      <c r="AJ72" s="21"/>
      <c r="AK72" s="21"/>
      <c r="AL72" s="21"/>
      <c r="AM72" s="21"/>
      <c r="AN72" s="21"/>
      <c r="AO72" s="21"/>
      <c r="AP72" s="45"/>
      <c r="AQ72" s="21"/>
    </row>
    <row r="73" spans="1:43" x14ac:dyDescent="0.25">
      <c r="AB73" s="21"/>
      <c r="AC73" s="21"/>
      <c r="AD73" s="21"/>
      <c r="AE73" s="52"/>
      <c r="AF73" s="21"/>
      <c r="AG73" s="21"/>
      <c r="AH73" s="21"/>
      <c r="AI73" s="21"/>
      <c r="AJ73" s="21"/>
      <c r="AK73" s="21"/>
      <c r="AL73" s="21"/>
      <c r="AM73" s="21"/>
      <c r="AN73" s="21"/>
      <c r="AO73" s="21"/>
      <c r="AP73" s="45"/>
      <c r="AQ73" s="21"/>
    </row>
    <row r="74" spans="1:43" x14ac:dyDescent="0.25">
      <c r="Y74" s="71" t="s">
        <v>105</v>
      </c>
      <c r="AB74" s="21"/>
      <c r="AC74" s="21"/>
      <c r="AD74" s="21"/>
      <c r="AE74" s="52"/>
      <c r="AF74" s="21"/>
      <c r="AG74" s="21"/>
      <c r="AH74" s="21"/>
      <c r="AI74" s="21"/>
      <c r="AJ74" s="21"/>
      <c r="AK74" s="21"/>
      <c r="AL74" s="21"/>
      <c r="AM74" s="21"/>
      <c r="AN74" s="21"/>
      <c r="AO74" s="21"/>
      <c r="AP74" s="45"/>
      <c r="AQ74" s="21"/>
    </row>
    <row r="75" spans="1:43" x14ac:dyDescent="0.25">
      <c r="AB75" s="21"/>
      <c r="AC75" s="21"/>
      <c r="AD75" s="21"/>
      <c r="AE75" s="52"/>
      <c r="AF75" s="21"/>
      <c r="AG75" s="21"/>
      <c r="AH75" s="21"/>
      <c r="AI75" s="21"/>
      <c r="AJ75" s="21"/>
      <c r="AK75" s="21"/>
      <c r="AL75" s="21"/>
      <c r="AM75" s="21"/>
      <c r="AN75" s="21"/>
      <c r="AO75" s="21"/>
      <c r="AP75" s="45"/>
      <c r="AQ75" s="21"/>
    </row>
    <row r="76" spans="1:43" x14ac:dyDescent="0.25">
      <c r="AB76" s="21"/>
      <c r="AC76" s="21"/>
      <c r="AD76" s="21"/>
      <c r="AE76" s="52"/>
      <c r="AF76" s="21"/>
      <c r="AG76" s="21"/>
      <c r="AH76" s="21"/>
      <c r="AI76" s="21"/>
      <c r="AJ76" s="21"/>
      <c r="AK76" s="21"/>
      <c r="AL76" s="21"/>
      <c r="AM76" s="21"/>
      <c r="AN76" s="21"/>
      <c r="AO76" s="21"/>
      <c r="AP76" s="45"/>
      <c r="AQ76" s="21"/>
    </row>
    <row r="77" spans="1:43" x14ac:dyDescent="0.25">
      <c r="AB77" s="21"/>
      <c r="AC77" s="21"/>
      <c r="AD77" s="21"/>
      <c r="AE77" s="52"/>
      <c r="AF77" s="21"/>
      <c r="AG77" s="21"/>
      <c r="AH77" s="21"/>
      <c r="AI77" s="21"/>
      <c r="AJ77" s="21"/>
      <c r="AK77" s="21"/>
      <c r="AL77" s="21"/>
      <c r="AM77" s="21"/>
      <c r="AN77" s="21"/>
      <c r="AO77" s="21"/>
      <c r="AP77" s="45"/>
      <c r="AQ77" s="21"/>
    </row>
    <row r="78" spans="1:43" x14ac:dyDescent="0.25">
      <c r="AB78" s="21"/>
      <c r="AC78" s="21"/>
      <c r="AD78" s="21"/>
      <c r="AE78" s="52"/>
      <c r="AF78" s="21"/>
      <c r="AG78" s="21"/>
      <c r="AH78" s="21"/>
      <c r="AI78" s="21"/>
      <c r="AJ78" s="21"/>
      <c r="AK78" s="21"/>
      <c r="AL78" s="21"/>
      <c r="AM78" s="21"/>
      <c r="AN78" s="21"/>
      <c r="AO78" s="21"/>
      <c r="AP78" s="45"/>
      <c r="AQ78" s="21"/>
    </row>
    <row r="79" spans="1:43" x14ac:dyDescent="0.25">
      <c r="AD79" s="21"/>
    </row>
  </sheetData>
  <mergeCells count="129">
    <mergeCell ref="M10:AA10"/>
    <mergeCell ref="A2:AA3"/>
    <mergeCell ref="B5:J5"/>
    <mergeCell ref="K5:AA5"/>
    <mergeCell ref="A11:A12"/>
    <mergeCell ref="B11:C12"/>
    <mergeCell ref="D11:D12"/>
    <mergeCell ref="G11:G12"/>
    <mergeCell ref="I11:K12"/>
    <mergeCell ref="L11:M11"/>
    <mergeCell ref="N11:N12"/>
    <mergeCell ref="D6:J6"/>
    <mergeCell ref="D7:J7"/>
    <mergeCell ref="D8:J8"/>
    <mergeCell ref="D9:J9"/>
    <mergeCell ref="D10:J10"/>
    <mergeCell ref="M6:AA6"/>
    <mergeCell ref="M7:AA7"/>
    <mergeCell ref="M8:AA8"/>
    <mergeCell ref="M9:AA9"/>
    <mergeCell ref="B13:C13"/>
    <mergeCell ref="I13:K13"/>
    <mergeCell ref="A15:A17"/>
    <mergeCell ref="B15:C17"/>
    <mergeCell ref="D15:D17"/>
    <mergeCell ref="E15:E17"/>
    <mergeCell ref="I15:K15"/>
    <mergeCell ref="U15:U17"/>
    <mergeCell ref="O11:O12"/>
    <mergeCell ref="R11:R12"/>
    <mergeCell ref="S11:S12"/>
    <mergeCell ref="T11:T12"/>
    <mergeCell ref="U11:Y11"/>
    <mergeCell ref="V15:V17"/>
    <mergeCell ref="W15:W17"/>
    <mergeCell ref="X15:X17"/>
    <mergeCell ref="Y15:Y17"/>
    <mergeCell ref="Z15:Z17"/>
    <mergeCell ref="I16:K16"/>
    <mergeCell ref="I17:K17"/>
    <mergeCell ref="AA11:AA12"/>
    <mergeCell ref="U12:W12"/>
    <mergeCell ref="Z11:Z12"/>
    <mergeCell ref="V18:V20"/>
    <mergeCell ref="W18:W20"/>
    <mergeCell ref="X18:X20"/>
    <mergeCell ref="Y18:Y20"/>
    <mergeCell ref="Z18:Z20"/>
    <mergeCell ref="I19:K19"/>
    <mergeCell ref="I20:K20"/>
    <mergeCell ref="A18:A20"/>
    <mergeCell ref="B18:C20"/>
    <mergeCell ref="D18:D20"/>
    <mergeCell ref="E18:E20"/>
    <mergeCell ref="I18:K18"/>
    <mergeCell ref="U18:U20"/>
    <mergeCell ref="V21:V23"/>
    <mergeCell ref="W21:W23"/>
    <mergeCell ref="X21:X23"/>
    <mergeCell ref="A32:A34"/>
    <mergeCell ref="A24:A26"/>
    <mergeCell ref="B24:C26"/>
    <mergeCell ref="D24:D26"/>
    <mergeCell ref="E24:E26"/>
    <mergeCell ref="I24:K24"/>
    <mergeCell ref="U24:U26"/>
    <mergeCell ref="Y21:Y23"/>
    <mergeCell ref="Z21:Z23"/>
    <mergeCell ref="I22:K22"/>
    <mergeCell ref="I23:K23"/>
    <mergeCell ref="A21:A23"/>
    <mergeCell ref="B21:C23"/>
    <mergeCell ref="D21:D23"/>
    <mergeCell ref="E21:E23"/>
    <mergeCell ref="I21:K21"/>
    <mergeCell ref="U21:U23"/>
    <mergeCell ref="Y29:Y31"/>
    <mergeCell ref="Z29:Z31"/>
    <mergeCell ref="V24:V26"/>
    <mergeCell ref="W24:W26"/>
    <mergeCell ref="X24:X26"/>
    <mergeCell ref="Y24:Y26"/>
    <mergeCell ref="Z24:Z26"/>
    <mergeCell ref="I25:K25"/>
    <mergeCell ref="I26:K26"/>
    <mergeCell ref="A27:Z27"/>
    <mergeCell ref="A28:AA28"/>
    <mergeCell ref="A29:A31"/>
    <mergeCell ref="B29:C31"/>
    <mergeCell ref="D29:D31"/>
    <mergeCell ref="I29:K29"/>
    <mergeCell ref="U29:U31"/>
    <mergeCell ref="V29:V31"/>
    <mergeCell ref="W29:W31"/>
    <mergeCell ref="X29:X31"/>
    <mergeCell ref="I30:K30"/>
    <mergeCell ref="I31:K31"/>
    <mergeCell ref="W35:W37"/>
    <mergeCell ref="X35:X37"/>
    <mergeCell ref="Y35:Y37"/>
    <mergeCell ref="Z35:Z37"/>
    <mergeCell ref="I36:K36"/>
    <mergeCell ref="I37:K37"/>
    <mergeCell ref="A35:A37"/>
    <mergeCell ref="B35:C37"/>
    <mergeCell ref="D35:D37"/>
    <mergeCell ref="I35:K35"/>
    <mergeCell ref="U35:U37"/>
    <mergeCell ref="V35:V37"/>
    <mergeCell ref="B32:C34"/>
    <mergeCell ref="D32:D34"/>
    <mergeCell ref="I32:K32"/>
    <mergeCell ref="U32:U34"/>
    <mergeCell ref="V32:V34"/>
    <mergeCell ref="W32:W34"/>
    <mergeCell ref="X32:X34"/>
    <mergeCell ref="Y32:Y34"/>
    <mergeCell ref="Z32:Z34"/>
    <mergeCell ref="I33:K33"/>
    <mergeCell ref="I34:K34"/>
    <mergeCell ref="C48:D48"/>
    <mergeCell ref="E48:F48"/>
    <mergeCell ref="A38:Z38"/>
    <mergeCell ref="A39:Z39"/>
    <mergeCell ref="E42:F42"/>
    <mergeCell ref="C43:D43"/>
    <mergeCell ref="E43:F43"/>
    <mergeCell ref="C47:D47"/>
    <mergeCell ref="E47:F47"/>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12" zoomScale="130" zoomScaleNormal="130" workbookViewId="0">
      <selection activeCell="J13" sqref="J13"/>
    </sheetView>
  </sheetViews>
  <sheetFormatPr defaultRowHeight="15.75" x14ac:dyDescent="0.25"/>
  <cols>
    <col min="2" max="2" width="5.25" customWidth="1"/>
    <col min="3" max="3" width="29.5" customWidth="1"/>
    <col min="4" max="4" width="18.5" customWidth="1"/>
    <col min="5" max="5" width="12.875" customWidth="1"/>
    <col min="6" max="6" width="12.5" customWidth="1"/>
  </cols>
  <sheetData>
    <row r="1" spans="1:6" ht="15.75" customHeight="1" x14ac:dyDescent="0.25">
      <c r="A1" s="259" t="s">
        <v>216</v>
      </c>
      <c r="B1" s="259"/>
      <c r="C1" s="259"/>
      <c r="D1" s="259"/>
      <c r="E1" s="259"/>
      <c r="F1" s="259"/>
    </row>
    <row r="2" spans="1:6" ht="15.75" customHeight="1" x14ac:dyDescent="0.25">
      <c r="A2" s="163"/>
      <c r="B2" s="163"/>
      <c r="C2" s="72"/>
      <c r="D2" s="72"/>
      <c r="E2" s="73"/>
      <c r="F2" s="72"/>
    </row>
    <row r="3" spans="1:6" x14ac:dyDescent="0.25">
      <c r="A3" s="165" t="s">
        <v>200</v>
      </c>
      <c r="B3" s="164"/>
      <c r="C3" s="72" t="str">
        <f>'Data SKP'!E3</f>
        <v>BKPSDM Kab Banyumas</v>
      </c>
      <c r="D3" s="270" t="str">
        <f>'Data SKP'!E4</f>
        <v>tanggal-bulan s.d. tanggal-bulan-tahun</v>
      </c>
      <c r="E3" s="271"/>
      <c r="F3" s="72"/>
    </row>
    <row r="4" spans="1:6" x14ac:dyDescent="0.25">
      <c r="A4" s="272" t="s">
        <v>2</v>
      </c>
      <c r="B4" s="273"/>
      <c r="C4" s="274"/>
      <c r="D4" s="272" t="s">
        <v>15</v>
      </c>
      <c r="E4" s="275"/>
      <c r="F4" s="276"/>
    </row>
    <row r="5" spans="1:6" x14ac:dyDescent="0.25">
      <c r="A5" s="277" t="s">
        <v>3</v>
      </c>
      <c r="B5" s="277"/>
      <c r="C5" s="167" t="str">
        <f>'Data SKP'!E7</f>
        <v>Budi</v>
      </c>
      <c r="D5" s="74" t="s">
        <v>3</v>
      </c>
      <c r="E5" s="166" t="str">
        <f>'Data SKP'!E13</f>
        <v>Iwan</v>
      </c>
      <c r="F5" s="168"/>
    </row>
    <row r="6" spans="1:6" x14ac:dyDescent="0.25">
      <c r="A6" s="277" t="s">
        <v>4</v>
      </c>
      <c r="B6" s="277"/>
      <c r="C6" s="167">
        <f>'Data SKP'!E8</f>
        <v>12345</v>
      </c>
      <c r="D6" s="74" t="s">
        <v>4</v>
      </c>
      <c r="E6" s="166">
        <f>'Data SKP'!E14</f>
        <v>12345</v>
      </c>
      <c r="F6" s="168"/>
    </row>
    <row r="7" spans="1:6" x14ac:dyDescent="0.25">
      <c r="A7" s="277" t="s">
        <v>5</v>
      </c>
      <c r="B7" s="277"/>
      <c r="C7" s="167" t="str">
        <f>'Data SKP'!E9</f>
        <v>Penata-III/c</v>
      </c>
      <c r="D7" s="74" t="s">
        <v>5</v>
      </c>
      <c r="E7" s="166" t="str">
        <f>'Data SKP'!E15</f>
        <v>Pembina-IV/a</v>
      </c>
      <c r="F7" s="168"/>
    </row>
    <row r="8" spans="1:6" x14ac:dyDescent="0.25">
      <c r="A8" s="277" t="s">
        <v>6</v>
      </c>
      <c r="B8" s="277"/>
      <c r="C8" s="167" t="str">
        <f>'Data SKP'!E10</f>
        <v>Pengelola</v>
      </c>
      <c r="D8" s="74" t="s">
        <v>6</v>
      </c>
      <c r="E8" s="166" t="str">
        <f>'Data SKP'!E16</f>
        <v>Kasubbid</v>
      </c>
      <c r="F8" s="168"/>
    </row>
    <row r="9" spans="1:6" x14ac:dyDescent="0.25">
      <c r="A9" s="277" t="s">
        <v>7</v>
      </c>
      <c r="B9" s="277"/>
      <c r="C9" s="167" t="str">
        <f>'Data SKP'!E11</f>
        <v>BKPSDM Kab Banyumas</v>
      </c>
      <c r="D9" s="74" t="s">
        <v>7</v>
      </c>
      <c r="E9" s="166" t="str">
        <f>'Data SKP'!E17</f>
        <v>BKPSDM Kab Banyumas</v>
      </c>
      <c r="F9" s="168"/>
    </row>
    <row r="10" spans="1:6" x14ac:dyDescent="0.25">
      <c r="A10" s="75" t="s">
        <v>0</v>
      </c>
      <c r="B10" s="278" t="s">
        <v>106</v>
      </c>
      <c r="C10" s="279"/>
      <c r="D10" s="280" t="s">
        <v>67</v>
      </c>
      <c r="E10" s="281"/>
      <c r="F10" s="282"/>
    </row>
    <row r="11" spans="1:6" x14ac:dyDescent="0.25">
      <c r="A11" s="76" t="s">
        <v>16</v>
      </c>
      <c r="B11" s="283" t="s">
        <v>17</v>
      </c>
      <c r="C11" s="284"/>
      <c r="D11" s="285" t="s">
        <v>18</v>
      </c>
      <c r="E11" s="286"/>
      <c r="F11" s="287"/>
    </row>
    <row r="12" spans="1:6" x14ac:dyDescent="0.25">
      <c r="A12" s="77">
        <v>1</v>
      </c>
      <c r="B12" s="265" t="s">
        <v>107</v>
      </c>
      <c r="C12" s="265"/>
      <c r="D12" s="266">
        <v>90</v>
      </c>
      <c r="E12" s="267"/>
      <c r="F12" s="268"/>
    </row>
    <row r="13" spans="1:6" x14ac:dyDescent="0.25">
      <c r="A13" s="77">
        <v>2</v>
      </c>
      <c r="B13" s="265" t="s">
        <v>108</v>
      </c>
      <c r="C13" s="265"/>
      <c r="D13" s="266">
        <v>90</v>
      </c>
      <c r="E13" s="267"/>
      <c r="F13" s="268"/>
    </row>
    <row r="14" spans="1:6" x14ac:dyDescent="0.25">
      <c r="A14" s="77">
        <v>3</v>
      </c>
      <c r="B14" s="265" t="s">
        <v>109</v>
      </c>
      <c r="C14" s="265"/>
      <c r="D14" s="266">
        <v>92</v>
      </c>
      <c r="E14" s="267"/>
      <c r="F14" s="268"/>
    </row>
    <row r="15" spans="1:6" x14ac:dyDescent="0.25">
      <c r="A15" s="77">
        <v>4</v>
      </c>
      <c r="B15" s="265" t="s">
        <v>110</v>
      </c>
      <c r="C15" s="265"/>
      <c r="D15" s="266">
        <v>91</v>
      </c>
      <c r="E15" s="267"/>
      <c r="F15" s="268"/>
    </row>
    <row r="16" spans="1:6" x14ac:dyDescent="0.25">
      <c r="A16" s="77">
        <v>5</v>
      </c>
      <c r="B16" s="265" t="s">
        <v>111</v>
      </c>
      <c r="C16" s="265"/>
      <c r="D16" s="266">
        <v>94</v>
      </c>
      <c r="E16" s="267"/>
      <c r="F16" s="268"/>
    </row>
    <row r="17" spans="1:6" x14ac:dyDescent="0.25">
      <c r="A17" s="77"/>
      <c r="B17" s="265" t="s">
        <v>112</v>
      </c>
      <c r="C17" s="265"/>
      <c r="D17" s="266">
        <f>AVERAGE(D12:F16)</f>
        <v>91.4</v>
      </c>
      <c r="E17" s="267"/>
      <c r="F17" s="268"/>
    </row>
    <row r="20" spans="1:6" x14ac:dyDescent="0.25">
      <c r="D20" s="269" t="s">
        <v>210</v>
      </c>
      <c r="E20" s="269"/>
    </row>
    <row r="21" spans="1:6" x14ac:dyDescent="0.25">
      <c r="B21" s="259"/>
      <c r="C21" s="259"/>
      <c r="D21" s="259" t="s">
        <v>15</v>
      </c>
      <c r="E21" s="259"/>
    </row>
    <row r="22" spans="1:6" x14ac:dyDescent="0.25">
      <c r="C22" s="78"/>
    </row>
    <row r="25" spans="1:6" x14ac:dyDescent="0.25">
      <c r="B25" s="259"/>
      <c r="C25" s="259"/>
      <c r="D25" s="259" t="s">
        <v>99</v>
      </c>
      <c r="E25" s="259"/>
    </row>
    <row r="26" spans="1:6" x14ac:dyDescent="0.25">
      <c r="B26" s="259"/>
      <c r="C26" s="259"/>
      <c r="D26" s="259" t="s">
        <v>100</v>
      </c>
      <c r="E26" s="259"/>
    </row>
  </sheetData>
  <mergeCells count="32">
    <mergeCell ref="A1:F1"/>
    <mergeCell ref="D3:E3"/>
    <mergeCell ref="A4:C4"/>
    <mergeCell ref="D4:F4"/>
    <mergeCell ref="B13:C13"/>
    <mergeCell ref="D13:F13"/>
    <mergeCell ref="A5:B5"/>
    <mergeCell ref="A6:B6"/>
    <mergeCell ref="A7:B7"/>
    <mergeCell ref="A8:B8"/>
    <mergeCell ref="A9:B9"/>
    <mergeCell ref="B10:C10"/>
    <mergeCell ref="D10:F10"/>
    <mergeCell ref="B11:C11"/>
    <mergeCell ref="D11:F11"/>
    <mergeCell ref="B12:C12"/>
    <mergeCell ref="D12:F12"/>
    <mergeCell ref="B14:C14"/>
    <mergeCell ref="D14:F14"/>
    <mergeCell ref="B15:C15"/>
    <mergeCell ref="D15:F15"/>
    <mergeCell ref="B16:C16"/>
    <mergeCell ref="D16:F16"/>
    <mergeCell ref="B26:C26"/>
    <mergeCell ref="D26:E26"/>
    <mergeCell ref="B17:C17"/>
    <mergeCell ref="D17:F17"/>
    <mergeCell ref="D20:E20"/>
    <mergeCell ref="B21:C21"/>
    <mergeCell ref="D21:E21"/>
    <mergeCell ref="B25:C25"/>
    <mergeCell ref="D25:E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8"/>
  <sheetViews>
    <sheetView zoomScale="120" zoomScaleNormal="120" workbookViewId="0">
      <selection activeCell="E14" sqref="E14"/>
    </sheetView>
  </sheetViews>
  <sheetFormatPr defaultRowHeight="15.75" x14ac:dyDescent="0.25"/>
  <cols>
    <col min="2" max="2" width="13.875" customWidth="1"/>
    <col min="3" max="3" width="33.375" customWidth="1"/>
    <col min="4" max="4" width="13.875" customWidth="1"/>
    <col min="5" max="5" width="42.875" customWidth="1"/>
    <col min="6" max="6" width="10" customWidth="1"/>
  </cols>
  <sheetData>
    <row r="1" spans="2:9" ht="21" x14ac:dyDescent="0.35">
      <c r="B1" s="289" t="s">
        <v>113</v>
      </c>
      <c r="C1" s="289"/>
      <c r="D1" s="289"/>
      <c r="E1" s="289"/>
      <c r="F1" s="79"/>
    </row>
    <row r="3" spans="2:9" x14ac:dyDescent="0.25">
      <c r="B3" s="290" t="s">
        <v>98</v>
      </c>
      <c r="C3" s="290"/>
      <c r="D3" s="290" t="s">
        <v>2</v>
      </c>
      <c r="E3" s="290"/>
      <c r="F3" s="80"/>
      <c r="I3" s="81">
        <f>D19</f>
        <v>85.6</v>
      </c>
    </row>
    <row r="4" spans="2:9" x14ac:dyDescent="0.25">
      <c r="B4" s="82" t="s">
        <v>23</v>
      </c>
      <c r="C4" s="83" t="str">
        <f>'Data SKP'!E13</f>
        <v>Iwan</v>
      </c>
      <c r="D4" s="82" t="s">
        <v>23</v>
      </c>
      <c r="E4" s="83" t="str">
        <f>'Data SKP'!E7</f>
        <v>Budi</v>
      </c>
      <c r="F4" s="84"/>
    </row>
    <row r="5" spans="2:9" x14ac:dyDescent="0.25">
      <c r="B5" s="82" t="s">
        <v>4</v>
      </c>
      <c r="C5" s="169">
        <f>'Data SKP'!E14</f>
        <v>12345</v>
      </c>
      <c r="D5" s="82" t="s">
        <v>4</v>
      </c>
      <c r="E5" s="169">
        <f>'Data SKP'!E8</f>
        <v>12345</v>
      </c>
      <c r="F5" s="85"/>
    </row>
    <row r="6" spans="2:9" x14ac:dyDescent="0.25">
      <c r="B6" s="82" t="s">
        <v>114</v>
      </c>
      <c r="C6" s="83" t="str">
        <f>'Data SKP'!E15</f>
        <v>Pembina-IV/a</v>
      </c>
      <c r="D6" s="82" t="s">
        <v>114</v>
      </c>
      <c r="E6" s="83" t="str">
        <f>'Data SKP'!E9</f>
        <v>Penata-III/c</v>
      </c>
      <c r="F6" s="86"/>
    </row>
    <row r="7" spans="2:9" x14ac:dyDescent="0.25">
      <c r="B7" s="87" t="s">
        <v>11</v>
      </c>
      <c r="C7" s="83" t="str">
        <f>'Data SKP'!E16</f>
        <v>Kasubbid</v>
      </c>
      <c r="D7" s="87" t="s">
        <v>11</v>
      </c>
      <c r="E7" s="83" t="str">
        <f>'Data SKP'!E10</f>
        <v>Pengelola</v>
      </c>
      <c r="F7" s="88"/>
    </row>
    <row r="8" spans="2:9" x14ac:dyDescent="0.25">
      <c r="B8" s="82" t="s">
        <v>115</v>
      </c>
      <c r="C8" s="83" t="str">
        <f>'Data SKP'!E17</f>
        <v>BKPSDM Kab Banyumas</v>
      </c>
      <c r="D8" s="82" t="s">
        <v>115</v>
      </c>
      <c r="E8" s="83" t="str">
        <f>'Data SKP'!E11</f>
        <v>BKPSDM Kab Banyumas</v>
      </c>
      <c r="F8" s="86"/>
    </row>
    <row r="9" spans="2:9" ht="31.5" x14ac:dyDescent="0.25">
      <c r="B9" s="89" t="s">
        <v>116</v>
      </c>
      <c r="C9" s="291"/>
      <c r="D9" s="291"/>
      <c r="E9" s="291"/>
      <c r="F9" s="90"/>
    </row>
    <row r="10" spans="2:9" x14ac:dyDescent="0.25">
      <c r="B10" s="290" t="s">
        <v>117</v>
      </c>
      <c r="C10" s="290"/>
      <c r="D10" s="91" t="s">
        <v>67</v>
      </c>
      <c r="E10" s="91" t="s">
        <v>118</v>
      </c>
      <c r="F10" s="92"/>
    </row>
    <row r="11" spans="2:9" x14ac:dyDescent="0.25">
      <c r="B11" s="288" t="s">
        <v>119</v>
      </c>
      <c r="C11" s="288"/>
      <c r="D11" s="93">
        <v>86</v>
      </c>
      <c r="E11" s="93" t="str">
        <f t="shared" ref="E11:E17" si="0">IF(D11&lt;=50,"(Buruk)",IF(D11&lt;=60,"(Sedang)",IF(D11&lt;=75,"(Cukup)",IF(D11&lt;=90.99,"(Baik)","(Sangat Baik)"))))</f>
        <v>(Baik)</v>
      </c>
      <c r="F11" s="94"/>
    </row>
    <row r="12" spans="2:9" x14ac:dyDescent="0.25">
      <c r="B12" s="288" t="s">
        <v>120</v>
      </c>
      <c r="C12" s="288"/>
      <c r="D12" s="93">
        <f>AVERAGE(D13:D18)</f>
        <v>85</v>
      </c>
      <c r="E12" s="93" t="str">
        <f t="shared" si="0"/>
        <v>(Baik)</v>
      </c>
      <c r="F12" s="94"/>
    </row>
    <row r="13" spans="2:9" x14ac:dyDescent="0.25">
      <c r="B13" s="341" t="s">
        <v>121</v>
      </c>
      <c r="C13" s="341"/>
      <c r="D13" s="93">
        <v>86</v>
      </c>
      <c r="E13" s="93" t="str">
        <f t="shared" si="0"/>
        <v>(Baik)</v>
      </c>
      <c r="F13" s="94"/>
    </row>
    <row r="14" spans="2:9" x14ac:dyDescent="0.25">
      <c r="B14" s="341" t="s">
        <v>122</v>
      </c>
      <c r="C14" s="341"/>
      <c r="D14" s="95">
        <v>85</v>
      </c>
      <c r="E14" s="93" t="str">
        <f t="shared" si="0"/>
        <v>(Baik)</v>
      </c>
      <c r="F14" s="94"/>
    </row>
    <row r="15" spans="2:9" x14ac:dyDescent="0.25">
      <c r="B15" s="341" t="s">
        <v>123</v>
      </c>
      <c r="C15" s="341"/>
      <c r="D15" s="93">
        <v>86</v>
      </c>
      <c r="E15" s="93" t="str">
        <f t="shared" si="0"/>
        <v>(Baik)</v>
      </c>
      <c r="F15" s="94"/>
    </row>
    <row r="16" spans="2:9" x14ac:dyDescent="0.25">
      <c r="B16" s="341" t="s">
        <v>124</v>
      </c>
      <c r="C16" s="341"/>
      <c r="D16" s="93">
        <v>85</v>
      </c>
      <c r="E16" s="93" t="str">
        <f t="shared" si="0"/>
        <v>(Baik)</v>
      </c>
      <c r="F16" s="94"/>
    </row>
    <row r="17" spans="2:6" x14ac:dyDescent="0.25">
      <c r="B17" s="341" t="s">
        <v>125</v>
      </c>
      <c r="C17" s="341"/>
      <c r="D17" s="93">
        <v>83</v>
      </c>
      <c r="E17" s="93" t="str">
        <f t="shared" si="0"/>
        <v>(Baik)</v>
      </c>
      <c r="F17" s="94"/>
    </row>
    <row r="18" spans="2:6" x14ac:dyDescent="0.25">
      <c r="B18" s="341" t="s">
        <v>126</v>
      </c>
      <c r="C18" s="341"/>
      <c r="D18" s="93"/>
      <c r="E18" s="93"/>
      <c r="F18" s="94"/>
    </row>
    <row r="19" spans="2:6" x14ac:dyDescent="0.25">
      <c r="B19" s="290" t="s">
        <v>127</v>
      </c>
      <c r="C19" s="290"/>
      <c r="D19" s="294">
        <f>D11*(0.6)+D12*(0.4)</f>
        <v>85.6</v>
      </c>
      <c r="E19" s="294"/>
      <c r="F19" s="381"/>
    </row>
    <row r="20" spans="2:6" x14ac:dyDescent="0.25">
      <c r="B20" s="380"/>
      <c r="C20" s="380"/>
      <c r="D20" s="381"/>
      <c r="E20" s="381"/>
      <c r="F20" s="381"/>
    </row>
    <row r="22" spans="2:6" x14ac:dyDescent="0.25">
      <c r="E22" s="8" t="s">
        <v>211</v>
      </c>
      <c r="F22" s="8"/>
    </row>
    <row r="23" spans="2:6" x14ac:dyDescent="0.25">
      <c r="B23" s="259" t="s">
        <v>2</v>
      </c>
      <c r="C23" s="259"/>
      <c r="D23" s="159"/>
      <c r="E23" s="8" t="s">
        <v>15</v>
      </c>
      <c r="F23" s="8"/>
    </row>
    <row r="24" spans="2:6" x14ac:dyDescent="0.25">
      <c r="C24" s="176"/>
      <c r="D24" s="176"/>
      <c r="E24" s="176"/>
      <c r="F24" s="176"/>
    </row>
    <row r="25" spans="2:6" x14ac:dyDescent="0.25">
      <c r="C25" s="176"/>
    </row>
    <row r="26" spans="2:6" x14ac:dyDescent="0.25">
      <c r="C26" s="176"/>
    </row>
    <row r="27" spans="2:6" x14ac:dyDescent="0.25">
      <c r="B27" s="259" t="s">
        <v>99</v>
      </c>
      <c r="C27" s="259"/>
      <c r="D27" s="159"/>
      <c r="E27" s="8" t="s">
        <v>99</v>
      </c>
      <c r="F27" s="8"/>
    </row>
    <row r="28" spans="2:6" x14ac:dyDescent="0.25">
      <c r="B28" s="259" t="s">
        <v>100</v>
      </c>
      <c r="C28" s="259"/>
      <c r="D28" s="159"/>
      <c r="E28" s="8" t="s">
        <v>100</v>
      </c>
      <c r="F28" s="8"/>
    </row>
  </sheetData>
  <mergeCells count="18">
    <mergeCell ref="B11:C11"/>
    <mergeCell ref="B1:E1"/>
    <mergeCell ref="B3:C3"/>
    <mergeCell ref="D3:E3"/>
    <mergeCell ref="C9:E9"/>
    <mergeCell ref="B10:C10"/>
    <mergeCell ref="B12:C12"/>
    <mergeCell ref="B13:C13"/>
    <mergeCell ref="B14:C14"/>
    <mergeCell ref="B15:C15"/>
    <mergeCell ref="B16:C16"/>
    <mergeCell ref="B17:C17"/>
    <mergeCell ref="B18:C18"/>
    <mergeCell ref="B19:C19"/>
    <mergeCell ref="D19:E19"/>
    <mergeCell ref="B23:C23"/>
    <mergeCell ref="B27:C27"/>
    <mergeCell ref="B28:C28"/>
  </mergeCells>
  <pageMargins left="0.7" right="0.7" top="0.75" bottom="0.75" header="0.3" footer="0.3"/>
  <pageSetup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10" workbookViewId="0">
      <selection activeCell="D19" sqref="D19:E19"/>
    </sheetView>
  </sheetViews>
  <sheetFormatPr defaultRowHeight="15.75" x14ac:dyDescent="0.25"/>
  <cols>
    <col min="2" max="2" width="15" customWidth="1"/>
    <col min="3" max="3" width="31.75" customWidth="1"/>
    <col min="4" max="4" width="12.375" bestFit="1" customWidth="1"/>
    <col min="5" max="5" width="38" customWidth="1"/>
  </cols>
  <sheetData>
    <row r="1" spans="1:7" ht="21" x14ac:dyDescent="0.35">
      <c r="B1" s="289" t="s">
        <v>128</v>
      </c>
      <c r="C1" s="289"/>
      <c r="D1" s="289"/>
      <c r="E1" s="289"/>
    </row>
    <row r="3" spans="1:7" x14ac:dyDescent="0.25">
      <c r="B3" s="290" t="s">
        <v>98</v>
      </c>
      <c r="C3" s="290"/>
      <c r="D3" s="290" t="s">
        <v>2</v>
      </c>
      <c r="E3" s="290"/>
      <c r="G3" s="78">
        <f>D15</f>
        <v>92</v>
      </c>
    </row>
    <row r="4" spans="1:7" x14ac:dyDescent="0.25">
      <c r="B4" s="82" t="s">
        <v>23</v>
      </c>
      <c r="C4" s="83" t="str">
        <f>'Data SKP'!E13</f>
        <v>Iwan</v>
      </c>
      <c r="D4" s="82" t="s">
        <v>23</v>
      </c>
      <c r="E4" s="83" t="str">
        <f>'Data SKP'!E7</f>
        <v>Budi</v>
      </c>
    </row>
    <row r="5" spans="1:7" x14ac:dyDescent="0.25">
      <c r="B5" s="82" t="s">
        <v>4</v>
      </c>
      <c r="C5" s="169">
        <f>'Data SKP'!E14</f>
        <v>12345</v>
      </c>
      <c r="D5" s="82" t="s">
        <v>4</v>
      </c>
      <c r="E5" s="169">
        <f>'Data SKP'!E8</f>
        <v>12345</v>
      </c>
    </row>
    <row r="6" spans="1:7" x14ac:dyDescent="0.25">
      <c r="B6" s="82" t="s">
        <v>114</v>
      </c>
      <c r="C6" s="83" t="str">
        <f>'Data SKP'!E15</f>
        <v>Pembina-IV/a</v>
      </c>
      <c r="D6" s="82" t="s">
        <v>114</v>
      </c>
      <c r="E6" s="83" t="str">
        <f>'Data SKP'!E9</f>
        <v>Penata-III/c</v>
      </c>
    </row>
    <row r="7" spans="1:7" x14ac:dyDescent="0.25">
      <c r="A7" t="s">
        <v>129</v>
      </c>
      <c r="B7" s="82" t="s">
        <v>11</v>
      </c>
      <c r="C7" s="83" t="str">
        <f>'Data SKP'!E16</f>
        <v>Kasubbid</v>
      </c>
      <c r="D7" s="82" t="s">
        <v>11</v>
      </c>
      <c r="E7" s="83" t="str">
        <f>'Data SKP'!E10</f>
        <v>Pengelola</v>
      </c>
    </row>
    <row r="8" spans="1:7" x14ac:dyDescent="0.25">
      <c r="B8" s="82" t="s">
        <v>115</v>
      </c>
      <c r="C8" s="83" t="str">
        <f>'Data SKP'!E17</f>
        <v>BKPSDM Kab Banyumas</v>
      </c>
      <c r="D8" s="82" t="s">
        <v>115</v>
      </c>
      <c r="E8" s="83" t="str">
        <f>'Data SKP'!E11</f>
        <v>BKPSDM Kab Banyumas</v>
      </c>
    </row>
    <row r="9" spans="1:7" ht="31.5" x14ac:dyDescent="0.25">
      <c r="B9" s="97" t="s">
        <v>116</v>
      </c>
      <c r="C9" s="291"/>
      <c r="D9" s="291"/>
      <c r="E9" s="291"/>
    </row>
    <row r="10" spans="1:7" x14ac:dyDescent="0.25">
      <c r="B10" s="290" t="s">
        <v>117</v>
      </c>
      <c r="C10" s="290"/>
      <c r="D10" s="91" t="s">
        <v>67</v>
      </c>
      <c r="E10" s="91" t="s">
        <v>118</v>
      </c>
    </row>
    <row r="11" spans="1:7" x14ac:dyDescent="0.25">
      <c r="B11" s="295" t="s">
        <v>130</v>
      </c>
      <c r="C11" s="295"/>
      <c r="D11" s="162">
        <f>'PENILAIAN SKP'!AF39</f>
        <v>101.86666666666666</v>
      </c>
      <c r="E11" s="93" t="str">
        <f>IF(D11&lt;50,"(Sangat Kurang)",IF(D11&lt;70,"(Kurang)",IF(D11&lt;90,"(Cukup)",IF(D11&lt;110.99,"(Baik)","(Sangat Baik)"))))</f>
        <v>(Baik)</v>
      </c>
    </row>
    <row r="12" spans="1:7" x14ac:dyDescent="0.25">
      <c r="B12" s="295" t="s">
        <v>120</v>
      </c>
      <c r="C12" s="295"/>
      <c r="D12" s="162">
        <f>AVERAGE(D13:D17)</f>
        <v>91.4</v>
      </c>
      <c r="E12" s="93" t="str">
        <f t="shared" ref="E12:E17" si="0">IF(D12&lt;50,"(Sangat Kurang)",IF(D12&lt;70,"(Kurang)",IF(D12&lt;90,"(Cukup)",IF(D12&lt;110.99,"(Baik)","(Sangat Baik)"))))</f>
        <v>(Baik)</v>
      </c>
    </row>
    <row r="13" spans="1:7" x14ac:dyDescent="0.25">
      <c r="B13" s="341" t="s">
        <v>121</v>
      </c>
      <c r="C13" s="341"/>
      <c r="D13" s="93">
        <f>'PERILAKU KERJA'!D12:F12</f>
        <v>90</v>
      </c>
      <c r="E13" s="93" t="str">
        <f t="shared" si="0"/>
        <v>(Baik)</v>
      </c>
    </row>
    <row r="14" spans="1:7" x14ac:dyDescent="0.25">
      <c r="B14" s="341" t="s">
        <v>131</v>
      </c>
      <c r="C14" s="341"/>
      <c r="D14" s="93">
        <f>'PERILAKU KERJA'!D13:F13</f>
        <v>90</v>
      </c>
      <c r="E14" s="93" t="str">
        <f t="shared" si="0"/>
        <v>(Baik)</v>
      </c>
    </row>
    <row r="15" spans="1:7" x14ac:dyDescent="0.25">
      <c r="B15" s="341" t="s">
        <v>123</v>
      </c>
      <c r="C15" s="341"/>
      <c r="D15" s="93">
        <f>'PERILAKU KERJA'!D14:F14</f>
        <v>92</v>
      </c>
      <c r="E15" s="93" t="str">
        <f t="shared" si="0"/>
        <v>(Baik)</v>
      </c>
    </row>
    <row r="16" spans="1:7" x14ac:dyDescent="0.25">
      <c r="B16" s="341" t="s">
        <v>132</v>
      </c>
      <c r="C16" s="341"/>
      <c r="D16" s="93">
        <f>'PERILAKU KERJA'!D15:F15</f>
        <v>91</v>
      </c>
      <c r="E16" s="93" t="str">
        <f t="shared" si="0"/>
        <v>(Baik)</v>
      </c>
    </row>
    <row r="17" spans="2:6" x14ac:dyDescent="0.25">
      <c r="B17" s="341" t="s">
        <v>133</v>
      </c>
      <c r="C17" s="341"/>
      <c r="D17" s="93">
        <f>'PERILAKU KERJA'!D16:F16</f>
        <v>94</v>
      </c>
      <c r="E17" s="93" t="str">
        <f t="shared" si="0"/>
        <v>(Baik)</v>
      </c>
    </row>
    <row r="18" spans="2:6" x14ac:dyDescent="0.25">
      <c r="B18" s="292"/>
      <c r="C18" s="293"/>
      <c r="D18" s="342"/>
      <c r="E18" s="342"/>
    </row>
    <row r="19" spans="2:6" x14ac:dyDescent="0.25">
      <c r="B19" s="290" t="s">
        <v>134</v>
      </c>
      <c r="C19" s="290"/>
      <c r="D19" s="294">
        <f>D11*(0.7)+D12*(0.3)</f>
        <v>98.726666666666659</v>
      </c>
      <c r="E19" s="294"/>
    </row>
    <row r="20" spans="2:6" x14ac:dyDescent="0.25">
      <c r="B20" s="295" t="s">
        <v>135</v>
      </c>
      <c r="C20" s="295"/>
      <c r="D20" s="342">
        <v>0</v>
      </c>
      <c r="E20" s="342"/>
    </row>
    <row r="21" spans="2:6" x14ac:dyDescent="0.25">
      <c r="B21" s="290" t="s">
        <v>136</v>
      </c>
      <c r="C21" s="290"/>
      <c r="D21" s="294">
        <f>D19+D20</f>
        <v>98.726666666666659</v>
      </c>
      <c r="E21" s="294"/>
    </row>
    <row r="22" spans="2:6" x14ac:dyDescent="0.25">
      <c r="B22" s="80"/>
      <c r="C22" s="80"/>
      <c r="D22" s="96"/>
      <c r="E22" s="96"/>
    </row>
    <row r="24" spans="2:6" x14ac:dyDescent="0.25">
      <c r="E24" s="170" t="s">
        <v>211</v>
      </c>
      <c r="F24" s="172"/>
    </row>
    <row r="25" spans="2:6" x14ac:dyDescent="0.25">
      <c r="C25" s="103" t="s">
        <v>2</v>
      </c>
      <c r="D25" s="159"/>
      <c r="E25" s="170" t="s">
        <v>15</v>
      </c>
      <c r="F25" s="172"/>
    </row>
    <row r="26" spans="2:6" x14ac:dyDescent="0.25">
      <c r="C26" s="176"/>
      <c r="D26" s="159"/>
      <c r="E26" s="170"/>
      <c r="F26" s="172"/>
    </row>
    <row r="27" spans="2:6" x14ac:dyDescent="0.25">
      <c r="C27" s="103"/>
      <c r="E27" s="170"/>
      <c r="F27" s="171"/>
    </row>
    <row r="28" spans="2:6" x14ac:dyDescent="0.25">
      <c r="C28" s="103"/>
      <c r="E28" s="170"/>
      <c r="F28" s="171"/>
    </row>
    <row r="29" spans="2:6" x14ac:dyDescent="0.25">
      <c r="C29" s="103" t="s">
        <v>99</v>
      </c>
      <c r="D29" s="159"/>
      <c r="E29" s="170" t="s">
        <v>99</v>
      </c>
      <c r="F29" s="172"/>
    </row>
    <row r="30" spans="2:6" x14ac:dyDescent="0.25">
      <c r="C30" s="103" t="s">
        <v>100</v>
      </c>
      <c r="D30" s="159"/>
      <c r="E30" s="170" t="s">
        <v>100</v>
      </c>
      <c r="F30" s="172"/>
    </row>
  </sheetData>
  <mergeCells count="20">
    <mergeCell ref="B17:C17"/>
    <mergeCell ref="B1:E1"/>
    <mergeCell ref="B3:C3"/>
    <mergeCell ref="D3:E3"/>
    <mergeCell ref="C9:E9"/>
    <mergeCell ref="B10:C10"/>
    <mergeCell ref="B11:C11"/>
    <mergeCell ref="B12:C12"/>
    <mergeCell ref="B13:C13"/>
    <mergeCell ref="B14:C14"/>
    <mergeCell ref="B15:C15"/>
    <mergeCell ref="B16:C16"/>
    <mergeCell ref="B20:C20"/>
    <mergeCell ref="D20:E20"/>
    <mergeCell ref="B21:C21"/>
    <mergeCell ref="D21:E21"/>
    <mergeCell ref="D18:E18"/>
    <mergeCell ref="B19:C19"/>
    <mergeCell ref="D19:E19"/>
    <mergeCell ref="B18:C18"/>
  </mergeCells>
  <pageMargins left="0.7" right="0.7" top="0.75" bottom="0.75" header="0.3" footer="0.3"/>
  <pageSetup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
  <sheetViews>
    <sheetView tabSelected="1" zoomScale="110" zoomScaleNormal="110" workbookViewId="0">
      <selection activeCell="C9" sqref="C9:E9"/>
    </sheetView>
  </sheetViews>
  <sheetFormatPr defaultRowHeight="15.75" x14ac:dyDescent="0.25"/>
  <cols>
    <col min="2" max="2" width="22.875" customWidth="1"/>
    <col min="3" max="3" width="31.5" customWidth="1"/>
    <col min="4" max="4" width="29.625" customWidth="1"/>
    <col min="5" max="5" width="28.125" customWidth="1"/>
  </cols>
  <sheetData>
    <row r="1" spans="2:9" ht="26.25" x14ac:dyDescent="0.4">
      <c r="B1" s="299" t="s">
        <v>137</v>
      </c>
      <c r="C1" s="299"/>
      <c r="D1" s="299"/>
      <c r="E1" s="299"/>
    </row>
    <row r="2" spans="2:9" x14ac:dyDescent="0.25">
      <c r="G2" s="98"/>
    </row>
    <row r="3" spans="2:9" x14ac:dyDescent="0.25">
      <c r="B3" s="290" t="s">
        <v>2</v>
      </c>
      <c r="C3" s="290"/>
      <c r="D3" s="290" t="s">
        <v>15</v>
      </c>
      <c r="E3" s="290"/>
      <c r="G3" s="78" t="s">
        <v>156</v>
      </c>
      <c r="I3" s="99">
        <f>'PENILAIAN JAN-JUNI'!I3</f>
        <v>85.6</v>
      </c>
    </row>
    <row r="4" spans="2:9" x14ac:dyDescent="0.25">
      <c r="B4" s="82" t="s">
        <v>23</v>
      </c>
      <c r="C4" s="83" t="str">
        <f>'Data SKP'!E7</f>
        <v>Budi</v>
      </c>
      <c r="D4" s="82" t="s">
        <v>23</v>
      </c>
      <c r="E4" s="83" t="str">
        <f>'Data SKP'!E13</f>
        <v>Iwan</v>
      </c>
    </row>
    <row r="5" spans="2:9" x14ac:dyDescent="0.25">
      <c r="B5" s="82" t="s">
        <v>4</v>
      </c>
      <c r="C5" s="169">
        <f>'Data SKP'!E8</f>
        <v>12345</v>
      </c>
      <c r="D5" s="82" t="s">
        <v>4</v>
      </c>
      <c r="E5" s="169">
        <f>'Data SKP'!E14</f>
        <v>12345</v>
      </c>
    </row>
    <row r="6" spans="2:9" x14ac:dyDescent="0.25">
      <c r="B6" s="82" t="s">
        <v>114</v>
      </c>
      <c r="C6" s="83" t="str">
        <f>'Data SKP'!E9</f>
        <v>Penata-III/c</v>
      </c>
      <c r="D6" s="82" t="s">
        <v>114</v>
      </c>
      <c r="E6" s="83" t="str">
        <f>'Data SKP'!E15</f>
        <v>Pembina-IV/a</v>
      </c>
    </row>
    <row r="7" spans="2:9" x14ac:dyDescent="0.25">
      <c r="B7" s="82" t="s">
        <v>11</v>
      </c>
      <c r="C7" s="83" t="str">
        <f>'Data SKP'!E10</f>
        <v>Pengelola</v>
      </c>
      <c r="D7" s="82" t="s">
        <v>11</v>
      </c>
      <c r="E7" s="83" t="str">
        <f>'Data SKP'!E16</f>
        <v>Kasubbid</v>
      </c>
    </row>
    <row r="8" spans="2:9" x14ac:dyDescent="0.25">
      <c r="B8" s="82" t="s">
        <v>115</v>
      </c>
      <c r="C8" s="83" t="str">
        <f>'Data SKP'!E11</f>
        <v>BKPSDM Kab Banyumas</v>
      </c>
      <c r="D8" s="82" t="s">
        <v>115</v>
      </c>
      <c r="E8" s="83" t="str">
        <f>'Data SKP'!E17</f>
        <v>BKPSDM Kab Banyumas</v>
      </c>
    </row>
    <row r="9" spans="2:9" ht="31.5" x14ac:dyDescent="0.25">
      <c r="B9" s="89" t="s">
        <v>138</v>
      </c>
      <c r="C9" s="291"/>
      <c r="D9" s="291"/>
      <c r="E9" s="291"/>
    </row>
    <row r="10" spans="2:9" x14ac:dyDescent="0.25">
      <c r="B10" s="300" t="s">
        <v>139</v>
      </c>
      <c r="C10" s="300"/>
      <c r="D10" s="300"/>
      <c r="E10" s="300"/>
    </row>
    <row r="11" spans="2:9" x14ac:dyDescent="0.25">
      <c r="B11" s="290" t="s">
        <v>140</v>
      </c>
      <c r="C11" s="290"/>
      <c r="D11" s="290" t="s">
        <v>141</v>
      </c>
      <c r="E11" s="290"/>
    </row>
    <row r="12" spans="2:9" x14ac:dyDescent="0.25">
      <c r="B12" s="295" t="s">
        <v>142</v>
      </c>
      <c r="C12" s="295"/>
      <c r="D12" s="297">
        <f>IF(I3&lt;=50,((I3/50)*49),IF(I3&lt;=60,(50+((19/9)*(I3-51))),IF(I3&lt;=75,(70+((19/14)*(I3-61))),IF(I3&lt;=90,(90+((19/14)*(I3-76))),IF(I3&lt;=100,(110+((10/8)*(I3-91))),120)))))</f>
        <v>103.02857142857142</v>
      </c>
      <c r="E12" s="297"/>
    </row>
    <row r="13" spans="2:9" x14ac:dyDescent="0.25">
      <c r="B13" s="295" t="s">
        <v>143</v>
      </c>
      <c r="C13" s="295"/>
      <c r="D13" s="343">
        <f>'PENILAIAN JUL-DESEMBER'!D21:E21</f>
        <v>98.726666666666659</v>
      </c>
      <c r="E13" s="343"/>
    </row>
    <row r="14" spans="2:9" x14ac:dyDescent="0.25">
      <c r="B14" s="290" t="s">
        <v>144</v>
      </c>
      <c r="C14" s="290"/>
      <c r="D14" s="298">
        <f>D12*(0.5)+D13*(0.5)</f>
        <v>100.87761904761905</v>
      </c>
      <c r="E14" s="298"/>
      <c r="G14" s="100">
        <f>D14</f>
        <v>100.87761904761905</v>
      </c>
    </row>
    <row r="15" spans="2:9" x14ac:dyDescent="0.25">
      <c r="B15" s="296" t="s">
        <v>145</v>
      </c>
      <c r="C15" s="296"/>
      <c r="D15" s="290" t="str">
        <f>IF(G14&lt;=50,"(Sangat Kurang)",IF(G14&lt;=69,"(Kurang)",IF(G14&lt;=89,"(Cukup)",IF(G14&lt;=120,"(Baik)","(Sangat Baik)"))))</f>
        <v>(Baik)</v>
      </c>
      <c r="E15" s="290"/>
    </row>
    <row r="18" spans="2:5" x14ac:dyDescent="0.25">
      <c r="D18" s="259" t="s">
        <v>211</v>
      </c>
      <c r="E18" s="259"/>
    </row>
    <row r="19" spans="2:5" x14ac:dyDescent="0.25">
      <c r="B19" s="259" t="s">
        <v>2</v>
      </c>
      <c r="C19" s="259"/>
      <c r="D19" s="259" t="s">
        <v>15</v>
      </c>
      <c r="E19" s="259"/>
    </row>
    <row r="20" spans="2:5" x14ac:dyDescent="0.25">
      <c r="C20" s="78"/>
    </row>
    <row r="23" spans="2:5" x14ac:dyDescent="0.25">
      <c r="B23" s="259" t="s">
        <v>99</v>
      </c>
      <c r="C23" s="259"/>
      <c r="D23" s="259" t="s">
        <v>99</v>
      </c>
      <c r="E23" s="259"/>
    </row>
    <row r="24" spans="2:5" x14ac:dyDescent="0.25">
      <c r="B24" s="259" t="s">
        <v>100</v>
      </c>
      <c r="C24" s="259"/>
      <c r="D24" s="259" t="s">
        <v>100</v>
      </c>
      <c r="E24" s="259"/>
    </row>
  </sheetData>
  <mergeCells count="22">
    <mergeCell ref="B11:C11"/>
    <mergeCell ref="D11:E11"/>
    <mergeCell ref="B1:E1"/>
    <mergeCell ref="B3:C3"/>
    <mergeCell ref="D3:E3"/>
    <mergeCell ref="C9:E9"/>
    <mergeCell ref="B10:E10"/>
    <mergeCell ref="B12:C12"/>
    <mergeCell ref="D12:E12"/>
    <mergeCell ref="B13:C13"/>
    <mergeCell ref="D13:E13"/>
    <mergeCell ref="B14:C14"/>
    <mergeCell ref="D14:E14"/>
    <mergeCell ref="B24:C24"/>
    <mergeCell ref="D24:E24"/>
    <mergeCell ref="B15:C15"/>
    <mergeCell ref="D15:E15"/>
    <mergeCell ref="D18:E18"/>
    <mergeCell ref="B19:C19"/>
    <mergeCell ref="D19:E19"/>
    <mergeCell ref="B23:C23"/>
    <mergeCell ref="D23:E2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topLeftCell="A17" workbookViewId="0">
      <selection activeCell="D27" sqref="D27"/>
    </sheetView>
  </sheetViews>
  <sheetFormatPr defaultRowHeight="15.75" x14ac:dyDescent="0.25"/>
  <cols>
    <col min="2" max="2" width="28.625" customWidth="1"/>
    <col min="4" max="4" width="26.875" customWidth="1"/>
    <col min="5" max="5" width="29.875" customWidth="1"/>
    <col min="7" max="7" width="14.5" customWidth="1"/>
    <col min="8" max="8" width="21.75" customWidth="1"/>
  </cols>
  <sheetData>
    <row r="1" spans="1:26" ht="21" x14ac:dyDescent="0.35">
      <c r="A1" s="2" t="s">
        <v>25</v>
      </c>
    </row>
    <row r="2" spans="1:26" ht="21" x14ac:dyDescent="0.35">
      <c r="A2" s="2"/>
    </row>
    <row r="3" spans="1:26" s="9" customFormat="1" ht="21.75" customHeight="1" thickBot="1" x14ac:dyDescent="0.3">
      <c r="A3" s="10" t="s">
        <v>38</v>
      </c>
      <c r="D3" s="11" t="s">
        <v>39</v>
      </c>
      <c r="E3" s="11"/>
      <c r="F3" s="1"/>
      <c r="G3" s="1"/>
      <c r="H3" s="1"/>
      <c r="J3" s="1"/>
      <c r="K3" s="1"/>
      <c r="L3" s="1"/>
      <c r="M3" s="1"/>
      <c r="N3" s="1"/>
      <c r="O3" s="1"/>
      <c r="P3" s="1"/>
      <c r="Q3" s="1"/>
      <c r="R3" s="1"/>
      <c r="S3" s="1"/>
      <c r="T3" s="1"/>
      <c r="U3" s="1"/>
      <c r="V3" s="1"/>
      <c r="W3" s="1"/>
      <c r="X3" s="1"/>
      <c r="Y3" s="1"/>
      <c r="Z3" s="1"/>
    </row>
    <row r="4" spans="1:26" ht="16.5" thickBot="1" x14ac:dyDescent="0.3">
      <c r="A4" s="336" t="s">
        <v>2</v>
      </c>
      <c r="B4" s="337"/>
      <c r="C4" s="337"/>
      <c r="D4" s="338"/>
      <c r="E4" s="336" t="s">
        <v>15</v>
      </c>
      <c r="F4" s="337"/>
      <c r="G4" s="337"/>
      <c r="H4" s="338"/>
    </row>
    <row r="5" spans="1:26" ht="16.5" thickBot="1" x14ac:dyDescent="0.3">
      <c r="A5" s="327" t="s">
        <v>3</v>
      </c>
      <c r="B5" s="328"/>
      <c r="C5" s="339" t="e">
        <f>#REF!</f>
        <v>#REF!</v>
      </c>
      <c r="D5" s="340"/>
      <c r="E5" s="3" t="s">
        <v>3</v>
      </c>
      <c r="F5" s="329" t="e">
        <f>#REF!</f>
        <v>#REF!</v>
      </c>
      <c r="G5" s="330"/>
      <c r="H5" s="331"/>
    </row>
    <row r="6" spans="1:26" ht="16.5" thickBot="1" x14ac:dyDescent="0.3">
      <c r="A6" s="327" t="s">
        <v>4</v>
      </c>
      <c r="B6" s="328"/>
      <c r="C6" s="305" t="e">
        <f>#REF!</f>
        <v>#REF!</v>
      </c>
      <c r="D6" s="307"/>
      <c r="E6" s="3" t="s">
        <v>4</v>
      </c>
      <c r="F6" s="329" t="e">
        <f>#REF!</f>
        <v>#REF!</v>
      </c>
      <c r="G6" s="330"/>
      <c r="H6" s="331"/>
    </row>
    <row r="7" spans="1:26" ht="16.5" thickBot="1" x14ac:dyDescent="0.3">
      <c r="A7" s="327" t="s">
        <v>5</v>
      </c>
      <c r="B7" s="328"/>
      <c r="C7" s="305" t="e">
        <f>#REF!</f>
        <v>#REF!</v>
      </c>
      <c r="D7" s="307"/>
      <c r="E7" s="3" t="s">
        <v>5</v>
      </c>
      <c r="F7" s="329" t="e">
        <f>#REF!</f>
        <v>#REF!</v>
      </c>
      <c r="G7" s="330"/>
      <c r="H7" s="331"/>
    </row>
    <row r="8" spans="1:26" ht="32.25" customHeight="1" thickBot="1" x14ac:dyDescent="0.3">
      <c r="A8" s="327" t="s">
        <v>6</v>
      </c>
      <c r="B8" s="328"/>
      <c r="C8" s="332" t="e">
        <f>#REF!</f>
        <v>#REF!</v>
      </c>
      <c r="D8" s="333"/>
      <c r="E8" s="3" t="s">
        <v>6</v>
      </c>
      <c r="F8" s="329" t="e">
        <f>#REF!</f>
        <v>#REF!</v>
      </c>
      <c r="G8" s="330"/>
      <c r="H8" s="331"/>
    </row>
    <row r="9" spans="1:26" ht="34.5" customHeight="1" thickBot="1" x14ac:dyDescent="0.3">
      <c r="A9" s="327" t="s">
        <v>7</v>
      </c>
      <c r="B9" s="328"/>
      <c r="C9" s="305" t="e">
        <f>#REF!</f>
        <v>#REF!</v>
      </c>
      <c r="D9" s="307"/>
      <c r="E9" s="3" t="s">
        <v>7</v>
      </c>
      <c r="F9" s="329" t="e">
        <f>#REF!</f>
        <v>#REF!</v>
      </c>
      <c r="G9" s="330"/>
      <c r="H9" s="331"/>
    </row>
    <row r="10" spans="1:26" ht="16.5" thickBot="1" x14ac:dyDescent="0.3">
      <c r="A10" s="4" t="s">
        <v>27</v>
      </c>
      <c r="B10" s="334" t="s">
        <v>8</v>
      </c>
      <c r="C10" s="335"/>
      <c r="D10" s="324" t="s">
        <v>28</v>
      </c>
      <c r="E10" s="326"/>
      <c r="F10" s="325"/>
      <c r="G10" s="5" t="s">
        <v>29</v>
      </c>
      <c r="H10" s="5" t="s">
        <v>30</v>
      </c>
    </row>
    <row r="11" spans="1:26" ht="16.5" thickBot="1" x14ac:dyDescent="0.3">
      <c r="A11" s="4">
        <v>-1</v>
      </c>
      <c r="B11" s="324">
        <v>-2</v>
      </c>
      <c r="C11" s="325"/>
      <c r="D11" s="324">
        <v>-3</v>
      </c>
      <c r="E11" s="326"/>
      <c r="F11" s="325"/>
      <c r="G11" s="5">
        <v>-4</v>
      </c>
      <c r="H11" s="5">
        <v>-5</v>
      </c>
    </row>
    <row r="12" spans="1:26" ht="16.5" thickBot="1" x14ac:dyDescent="0.3">
      <c r="A12" s="321" t="s">
        <v>12</v>
      </c>
      <c r="B12" s="322"/>
      <c r="C12" s="322"/>
      <c r="D12" s="322"/>
      <c r="E12" s="322"/>
      <c r="F12" s="322"/>
      <c r="G12" s="322"/>
      <c r="H12" s="323"/>
    </row>
    <row r="13" spans="1:26" ht="45.75" customHeight="1" thickBot="1" x14ac:dyDescent="0.3">
      <c r="A13" s="303">
        <v>1</v>
      </c>
      <c r="B13" s="309" t="s">
        <v>40</v>
      </c>
      <c r="C13" s="310"/>
      <c r="D13" s="305" t="e">
        <f>#REF!</f>
        <v>#REF!</v>
      </c>
      <c r="E13" s="306"/>
      <c r="F13" s="307"/>
      <c r="G13" s="6" t="s">
        <v>31</v>
      </c>
      <c r="H13" s="7" t="s">
        <v>32</v>
      </c>
    </row>
    <row r="14" spans="1:26" ht="49.5" customHeight="1" thickBot="1" x14ac:dyDescent="0.3">
      <c r="A14" s="308"/>
      <c r="B14" s="311"/>
      <c r="C14" s="312"/>
      <c r="D14" s="305" t="e">
        <f>#REF!</f>
        <v>#REF!</v>
      </c>
      <c r="E14" s="306"/>
      <c r="F14" s="307"/>
      <c r="G14" s="6" t="s">
        <v>26</v>
      </c>
      <c r="H14" s="7" t="s">
        <v>33</v>
      </c>
    </row>
    <row r="15" spans="1:26" ht="63" customHeight="1" thickBot="1" x14ac:dyDescent="0.3">
      <c r="A15" s="304"/>
      <c r="B15" s="313"/>
      <c r="C15" s="314"/>
      <c r="D15" s="305" t="e">
        <f>#REF!</f>
        <v>#REF!</v>
      </c>
      <c r="E15" s="306"/>
      <c r="F15" s="307"/>
      <c r="G15" s="6" t="s">
        <v>31</v>
      </c>
      <c r="H15" s="7" t="s">
        <v>34</v>
      </c>
    </row>
    <row r="16" spans="1:26" ht="49.5" customHeight="1" thickBot="1" x14ac:dyDescent="0.3">
      <c r="A16" s="303">
        <v>2</v>
      </c>
      <c r="B16" s="309" t="s">
        <v>41</v>
      </c>
      <c r="C16" s="310"/>
      <c r="D16" s="305" t="e">
        <f>#REF!</f>
        <v>#REF!</v>
      </c>
      <c r="E16" s="306"/>
      <c r="F16" s="307"/>
      <c r="G16" s="6" t="s">
        <v>26</v>
      </c>
      <c r="H16" s="7" t="s">
        <v>35</v>
      </c>
    </row>
    <row r="17" spans="1:8" ht="46.5" customHeight="1" thickBot="1" x14ac:dyDescent="0.3">
      <c r="A17" s="308"/>
      <c r="B17" s="311"/>
      <c r="C17" s="312"/>
      <c r="D17" s="305" t="e">
        <f>#REF!</f>
        <v>#REF!</v>
      </c>
      <c r="E17" s="306"/>
      <c r="F17" s="307"/>
      <c r="G17" s="301" t="s">
        <v>31</v>
      </c>
      <c r="H17" s="303" t="s">
        <v>34</v>
      </c>
    </row>
    <row r="18" spans="1:8" ht="45.75" customHeight="1" thickBot="1" x14ac:dyDescent="0.3">
      <c r="A18" s="304"/>
      <c r="B18" s="313"/>
      <c r="C18" s="314"/>
      <c r="D18" s="305" t="e">
        <f>#REF!</f>
        <v>#REF!</v>
      </c>
      <c r="E18" s="306"/>
      <c r="F18" s="307"/>
      <c r="G18" s="302"/>
      <c r="H18" s="304"/>
    </row>
    <row r="19" spans="1:8" ht="42" customHeight="1" thickBot="1" x14ac:dyDescent="0.3">
      <c r="A19" s="303">
        <v>3</v>
      </c>
      <c r="B19" s="315" t="s">
        <v>42</v>
      </c>
      <c r="C19" s="316"/>
      <c r="D19" s="305" t="e">
        <f>#REF!</f>
        <v>#REF!</v>
      </c>
      <c r="E19" s="306"/>
      <c r="F19" s="307"/>
      <c r="G19" s="12"/>
      <c r="H19" s="13"/>
    </row>
    <row r="20" spans="1:8" ht="43.5" customHeight="1" thickBot="1" x14ac:dyDescent="0.3">
      <c r="A20" s="308"/>
      <c r="B20" s="317"/>
      <c r="C20" s="318"/>
      <c r="D20" s="305" t="e">
        <f>#REF!</f>
        <v>#REF!</v>
      </c>
      <c r="E20" s="306"/>
      <c r="F20" s="307"/>
      <c r="G20" s="12"/>
      <c r="H20" s="13"/>
    </row>
    <row r="21" spans="1:8" ht="34.5" customHeight="1" thickBot="1" x14ac:dyDescent="0.3">
      <c r="A21" s="304"/>
      <c r="B21" s="319"/>
      <c r="C21" s="320"/>
      <c r="D21" s="305" t="e">
        <f>#REF!</f>
        <v>#REF!</v>
      </c>
      <c r="E21" s="306"/>
      <c r="F21" s="307"/>
      <c r="G21" s="6" t="s">
        <v>31</v>
      </c>
      <c r="H21" s="7" t="s">
        <v>36</v>
      </c>
    </row>
    <row r="24" spans="1:8" x14ac:dyDescent="0.25">
      <c r="F24" s="8" t="s">
        <v>24</v>
      </c>
      <c r="G24" s="8"/>
      <c r="H24" s="8"/>
    </row>
    <row r="25" spans="1:8" x14ac:dyDescent="0.25">
      <c r="F25" s="8" t="s">
        <v>37</v>
      </c>
      <c r="G25" s="8"/>
      <c r="H25" s="8"/>
    </row>
    <row r="26" spans="1:8" x14ac:dyDescent="0.25">
      <c r="F26" s="8"/>
      <c r="G26" s="8"/>
      <c r="H26" s="8"/>
    </row>
    <row r="27" spans="1:8" x14ac:dyDescent="0.25">
      <c r="F27" s="8"/>
      <c r="G27" s="8"/>
      <c r="H27" s="8"/>
    </row>
    <row r="28" spans="1:8" x14ac:dyDescent="0.25">
      <c r="F28" s="8"/>
      <c r="G28" s="8"/>
      <c r="H28" s="8"/>
    </row>
    <row r="29" spans="1:8" x14ac:dyDescent="0.25">
      <c r="F29" s="8" t="e">
        <f>C5</f>
        <v>#REF!</v>
      </c>
      <c r="G29" s="8"/>
      <c r="H29" s="8"/>
    </row>
    <row r="30" spans="1:8" x14ac:dyDescent="0.25">
      <c r="F30" s="8" t="e">
        <f>'AK Cakra'!C6</f>
        <v>#REF!</v>
      </c>
      <c r="G30" s="8"/>
      <c r="H30" s="8"/>
    </row>
  </sheetData>
  <mergeCells count="39">
    <mergeCell ref="A6:B6"/>
    <mergeCell ref="C6:D6"/>
    <mergeCell ref="F6:H6"/>
    <mergeCell ref="A4:D4"/>
    <mergeCell ref="E4:H4"/>
    <mergeCell ref="A5:B5"/>
    <mergeCell ref="C5:D5"/>
    <mergeCell ref="F5:H5"/>
    <mergeCell ref="B11:C11"/>
    <mergeCell ref="D11:F11"/>
    <mergeCell ref="A7:B7"/>
    <mergeCell ref="C7:D7"/>
    <mergeCell ref="F7:H7"/>
    <mergeCell ref="A8:B8"/>
    <mergeCell ref="C8:D8"/>
    <mergeCell ref="F8:H8"/>
    <mergeCell ref="A9:B9"/>
    <mergeCell ref="C9:D9"/>
    <mergeCell ref="F9:H9"/>
    <mergeCell ref="B10:C10"/>
    <mergeCell ref="D10:F10"/>
    <mergeCell ref="A12:H12"/>
    <mergeCell ref="A13:A15"/>
    <mergeCell ref="B13:C15"/>
    <mergeCell ref="D13:F13"/>
    <mergeCell ref="D14:F14"/>
    <mergeCell ref="D15:F15"/>
    <mergeCell ref="G17:G18"/>
    <mergeCell ref="H17:H18"/>
    <mergeCell ref="D21:F21"/>
    <mergeCell ref="A16:A18"/>
    <mergeCell ref="B16:C18"/>
    <mergeCell ref="D16:F16"/>
    <mergeCell ref="D17:F17"/>
    <mergeCell ref="D18:F18"/>
    <mergeCell ref="D19:F19"/>
    <mergeCell ref="D20:F20"/>
    <mergeCell ref="A19:A21"/>
    <mergeCell ref="B19:C21"/>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 SKP</vt:lpstr>
      <vt:lpstr>SKP</vt:lpstr>
      <vt:lpstr>PENILAIAN SKP</vt:lpstr>
      <vt:lpstr>PERILAKU KERJA</vt:lpstr>
      <vt:lpstr>PENILAIAN JAN-JUNI</vt:lpstr>
      <vt:lpstr>PENILAIAN JUL-DESEMBER</vt:lpstr>
      <vt:lpstr>INTEGRASI PENILAIAN</vt:lpstr>
      <vt:lpstr>AK Cakra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USER</cp:lastModifiedBy>
  <cp:lastPrinted>2021-11-24T15:17:48Z</cp:lastPrinted>
  <dcterms:created xsi:type="dcterms:W3CDTF">2021-02-22T02:13:18Z</dcterms:created>
  <dcterms:modified xsi:type="dcterms:W3CDTF">2021-12-30T06:10:06Z</dcterms:modified>
</cp:coreProperties>
</file>